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ovce-my.sharepoint.com/personal/holubek_bratislava-rusovce_sk/Documents/Dokumenty/HolubekUser/ROZPOČET a CASH FLOW/Rozpočet a cash flow 2024/Plnenia rozpočtu 2024/PLNENIE rozp k 30-6-2024/ZAMK/"/>
    </mc:Choice>
  </mc:AlternateContent>
  <xr:revisionPtr revIDLastSave="9" documentId="8_{44A691FE-873F-4486-804A-26624AB9A067}" xr6:coauthVersionLast="47" xr6:coauthVersionMax="47" xr10:uidLastSave="{E6FBE2AB-0748-4D3B-AF3A-515163EAC302}"/>
  <bookViews>
    <workbookView xWindow="-120" yWindow="-120" windowWidth="30960" windowHeight="16800" tabRatio="599" xr2:uid="{A9A87506-708A-4788-ADC6-48B9102996B6}"/>
  </bookViews>
  <sheets>
    <sheet name="príjmy" sheetId="1" r:id="rId1"/>
  </sheets>
  <definedNames>
    <definedName name="_xlnm.Print_Titles" localSheetId="0">príjmy!$1:$2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71" i="1" l="1"/>
  <c r="AD171" i="1"/>
  <c r="AA179" i="1" l="1"/>
  <c r="AA169" i="1"/>
  <c r="AA170" i="1" s="1"/>
  <c r="AA144" i="1"/>
  <c r="AA132" i="1"/>
  <c r="AA120" i="1"/>
  <c r="AA119" i="1"/>
  <c r="AA125" i="1" s="1"/>
  <c r="AA113" i="1"/>
  <c r="AA108" i="1"/>
  <c r="AA106" i="1"/>
  <c r="AA105" i="1"/>
  <c r="AA95" i="1"/>
  <c r="AA94" i="1"/>
  <c r="AA88" i="1"/>
  <c r="AA86" i="1"/>
  <c r="AA78" i="1"/>
  <c r="AA69" i="1"/>
  <c r="AA56" i="1"/>
  <c r="AA55" i="1"/>
  <c r="AA54" i="1"/>
  <c r="AA53" i="1"/>
  <c r="AA52" i="1"/>
  <c r="AA51" i="1"/>
  <c r="AA50" i="1"/>
  <c r="AA49" i="1"/>
  <c r="AA48" i="1"/>
  <c r="AA47" i="1"/>
  <c r="AA42" i="1"/>
  <c r="AA41" i="1"/>
  <c r="AA37" i="1"/>
  <c r="AA36" i="1"/>
  <c r="AA35" i="1"/>
  <c r="AA29" i="1"/>
  <c r="AA30" i="1" s="1"/>
  <c r="AA25" i="1"/>
  <c r="AA24" i="1"/>
  <c r="AA23" i="1"/>
  <c r="AA16" i="1"/>
  <c r="AA15" i="1"/>
  <c r="AA14" i="1"/>
  <c r="AA13" i="1"/>
  <c r="AA12" i="1"/>
  <c r="AA11" i="1"/>
  <c r="AA10" i="1"/>
  <c r="AA9" i="1"/>
  <c r="AA8" i="1"/>
  <c r="AA4" i="1"/>
  <c r="AA5" i="1" s="1"/>
  <c r="Y156" i="1"/>
  <c r="Y157" i="1" s="1"/>
  <c r="Y109" i="1"/>
  <c r="AA109" i="1" s="1"/>
  <c r="Z179" i="1"/>
  <c r="Z178" i="1"/>
  <c r="AA178" i="1" s="1"/>
  <c r="Z173" i="1"/>
  <c r="Z170" i="1"/>
  <c r="Z171" i="1" s="1"/>
  <c r="Z157" i="1"/>
  <c r="Z181" i="1" s="1"/>
  <c r="Z158" i="1"/>
  <c r="Z149" i="1"/>
  <c r="Z150" i="1" s="1"/>
  <c r="Z125" i="1"/>
  <c r="Z126" i="1" s="1"/>
  <c r="Z114" i="1"/>
  <c r="Z115" i="1" s="1"/>
  <c r="Z91" i="1"/>
  <c r="Z92" i="1" s="1"/>
  <c r="Z82" i="1"/>
  <c r="Z83" i="1" s="1"/>
  <c r="AA83" i="1" s="1"/>
  <c r="Z73" i="1"/>
  <c r="Z74" i="1" s="1"/>
  <c r="Z64" i="1"/>
  <c r="Z65" i="1" s="1"/>
  <c r="Z60" i="1"/>
  <c r="Z61" i="1" s="1"/>
  <c r="Z44" i="1"/>
  <c r="Z45" i="1" s="1"/>
  <c r="Z32" i="1"/>
  <c r="Z30" i="1"/>
  <c r="Z28" i="1"/>
  <c r="Z33" i="1" s="1"/>
  <c r="Z19" i="1"/>
  <c r="Z18" i="1"/>
  <c r="Z17" i="1"/>
  <c r="Z20" i="1" s="1"/>
  <c r="Z5" i="1"/>
  <c r="AA64" i="1"/>
  <c r="AA82" i="1"/>
  <c r="X157" i="1"/>
  <c r="X158" i="1" s="1"/>
  <c r="W114" i="1"/>
  <c r="W115" i="1" s="1"/>
  <c r="U19" i="1"/>
  <c r="V19" i="1"/>
  <c r="W19" i="1"/>
  <c r="X19" i="1"/>
  <c r="Y19" i="1"/>
  <c r="T19" i="1"/>
  <c r="U18" i="1"/>
  <c r="V18" i="1"/>
  <c r="W18" i="1"/>
  <c r="X18" i="1"/>
  <c r="Y18" i="1"/>
  <c r="T18" i="1"/>
  <c r="W179" i="1"/>
  <c r="X179" i="1"/>
  <c r="Y179" i="1"/>
  <c r="W178" i="1"/>
  <c r="X178" i="1"/>
  <c r="Y178" i="1"/>
  <c r="W173" i="1"/>
  <c r="X173" i="1"/>
  <c r="Y173" i="1"/>
  <c r="AA173" i="1"/>
  <c r="W170" i="1"/>
  <c r="W171" i="1" s="1"/>
  <c r="X170" i="1"/>
  <c r="X181" i="1" s="1"/>
  <c r="X171" i="1"/>
  <c r="Y170" i="1"/>
  <c r="W157" i="1"/>
  <c r="W158" i="1" s="1"/>
  <c r="W149" i="1"/>
  <c r="W150" i="1" s="1"/>
  <c r="X149" i="1"/>
  <c r="X150" i="1" s="1"/>
  <c r="Y149" i="1"/>
  <c r="Y150" i="1" s="1"/>
  <c r="W125" i="1"/>
  <c r="W126" i="1" s="1"/>
  <c r="X125" i="1"/>
  <c r="X126" i="1"/>
  <c r="Y125" i="1"/>
  <c r="Y126" i="1" s="1"/>
  <c r="W91" i="1"/>
  <c r="W92" i="1" s="1"/>
  <c r="X91" i="1"/>
  <c r="X92" i="1"/>
  <c r="Y91" i="1"/>
  <c r="Y92" i="1" s="1"/>
  <c r="W82" i="1"/>
  <c r="W83" i="1"/>
  <c r="X82" i="1"/>
  <c r="X83" i="1" s="1"/>
  <c r="Y82" i="1"/>
  <c r="Y83" i="1" s="1"/>
  <c r="W73" i="1"/>
  <c r="W74" i="1" s="1"/>
  <c r="X73" i="1"/>
  <c r="X74" i="1"/>
  <c r="Y73" i="1"/>
  <c r="Y74" i="1" s="1"/>
  <c r="W64" i="1"/>
  <c r="W65" i="1" s="1"/>
  <c r="X64" i="1"/>
  <c r="X65" i="1" s="1"/>
  <c r="Y64" i="1"/>
  <c r="Y65" i="1" s="1"/>
  <c r="W60" i="1"/>
  <c r="W61" i="1" s="1"/>
  <c r="X60" i="1"/>
  <c r="X61" i="1" s="1"/>
  <c r="Y60" i="1"/>
  <c r="Y61" i="1"/>
  <c r="W44" i="1"/>
  <c r="W45" i="1" s="1"/>
  <c r="X44" i="1"/>
  <c r="X45" i="1" s="1"/>
  <c r="Y44" i="1"/>
  <c r="Y45" i="1" s="1"/>
  <c r="W32" i="1"/>
  <c r="X32" i="1"/>
  <c r="Y32" i="1"/>
  <c r="AA32" i="1"/>
  <c r="W30" i="1"/>
  <c r="X30" i="1"/>
  <c r="Y30" i="1"/>
  <c r="W28" i="1"/>
  <c r="W33" i="1" s="1"/>
  <c r="X28" i="1"/>
  <c r="Y28" i="1"/>
  <c r="Y33" i="1" s="1"/>
  <c r="W17" i="1"/>
  <c r="W20" i="1" s="1"/>
  <c r="X17" i="1"/>
  <c r="X20" i="1"/>
  <c r="Y17" i="1"/>
  <c r="Y20" i="1"/>
  <c r="W5" i="1"/>
  <c r="W6" i="1" s="1"/>
  <c r="X5" i="1"/>
  <c r="V157" i="1"/>
  <c r="V158" i="1"/>
  <c r="V114" i="1"/>
  <c r="V115" i="1" s="1"/>
  <c r="S179" i="1"/>
  <c r="T179" i="1"/>
  <c r="V179" i="1"/>
  <c r="S178" i="1"/>
  <c r="T178" i="1"/>
  <c r="V178" i="1"/>
  <c r="S173" i="1"/>
  <c r="T173" i="1"/>
  <c r="V173" i="1"/>
  <c r="S170" i="1"/>
  <c r="S171" i="1" s="1"/>
  <c r="T170" i="1"/>
  <c r="T171" i="1" s="1"/>
  <c r="V170" i="1"/>
  <c r="V171" i="1"/>
  <c r="S157" i="1"/>
  <c r="S158" i="1"/>
  <c r="T157" i="1"/>
  <c r="T158" i="1"/>
  <c r="S149" i="1"/>
  <c r="S150" i="1" s="1"/>
  <c r="T149" i="1"/>
  <c r="T150" i="1"/>
  <c r="V149" i="1"/>
  <c r="V150" i="1" s="1"/>
  <c r="S125" i="1"/>
  <c r="S126" i="1" s="1"/>
  <c r="T125" i="1"/>
  <c r="V125" i="1"/>
  <c r="V126" i="1" s="1"/>
  <c r="S114" i="1"/>
  <c r="S115" i="1" s="1"/>
  <c r="T114" i="1"/>
  <c r="T115" i="1" s="1"/>
  <c r="S91" i="1"/>
  <c r="S92" i="1" s="1"/>
  <c r="T91" i="1"/>
  <c r="T92" i="1"/>
  <c r="V91" i="1"/>
  <c r="V92" i="1" s="1"/>
  <c r="S82" i="1"/>
  <c r="S83" i="1"/>
  <c r="T82" i="1"/>
  <c r="T83" i="1" s="1"/>
  <c r="V82" i="1"/>
  <c r="V83" i="1" s="1"/>
  <c r="S73" i="1"/>
  <c r="S74" i="1" s="1"/>
  <c r="T73" i="1"/>
  <c r="T74" i="1"/>
  <c r="V73" i="1"/>
  <c r="V74" i="1" s="1"/>
  <c r="S64" i="1"/>
  <c r="S65" i="1"/>
  <c r="T64" i="1"/>
  <c r="T65" i="1" s="1"/>
  <c r="V64" i="1"/>
  <c r="V65" i="1" s="1"/>
  <c r="S60" i="1"/>
  <c r="S61" i="1" s="1"/>
  <c r="T60" i="1"/>
  <c r="T61" i="1"/>
  <c r="V60" i="1"/>
  <c r="V61" i="1" s="1"/>
  <c r="S44" i="1"/>
  <c r="S45" i="1" s="1"/>
  <c r="T44" i="1"/>
  <c r="T45" i="1" s="1"/>
  <c r="V44" i="1"/>
  <c r="V45" i="1" s="1"/>
  <c r="S32" i="1"/>
  <c r="T32" i="1"/>
  <c r="V32" i="1"/>
  <c r="S30" i="1"/>
  <c r="T30" i="1"/>
  <c r="V30" i="1"/>
  <c r="S28" i="1"/>
  <c r="S33" i="1" s="1"/>
  <c r="T28" i="1"/>
  <c r="T33" i="1" s="1"/>
  <c r="V28" i="1"/>
  <c r="S17" i="1"/>
  <c r="S20" i="1"/>
  <c r="T17" i="1"/>
  <c r="T20" i="1" s="1"/>
  <c r="V17" i="1"/>
  <c r="V20" i="1" s="1"/>
  <c r="V5" i="1"/>
  <c r="V6" i="1" s="1"/>
  <c r="S5" i="1"/>
  <c r="S6" i="1" s="1"/>
  <c r="T5" i="1"/>
  <c r="T6" i="1" s="1"/>
  <c r="R149" i="1"/>
  <c r="R150" i="1" s="1"/>
  <c r="R125" i="1"/>
  <c r="R126" i="1" s="1"/>
  <c r="R179" i="1"/>
  <c r="U179" i="1"/>
  <c r="R178" i="1"/>
  <c r="U178" i="1"/>
  <c r="R173" i="1"/>
  <c r="U173" i="1"/>
  <c r="R170" i="1"/>
  <c r="R171" i="1" s="1"/>
  <c r="U170" i="1"/>
  <c r="U171" i="1" s="1"/>
  <c r="R157" i="1"/>
  <c r="U157" i="1"/>
  <c r="U158" i="1"/>
  <c r="U149" i="1"/>
  <c r="U150" i="1" s="1"/>
  <c r="U125" i="1"/>
  <c r="U126" i="1" s="1"/>
  <c r="R114" i="1"/>
  <c r="R115" i="1" s="1"/>
  <c r="U114" i="1"/>
  <c r="U115" i="1" s="1"/>
  <c r="R91" i="1"/>
  <c r="R92" i="1"/>
  <c r="U91" i="1"/>
  <c r="U92" i="1" s="1"/>
  <c r="R82" i="1"/>
  <c r="R83" i="1" s="1"/>
  <c r="U82" i="1"/>
  <c r="U83" i="1" s="1"/>
  <c r="R73" i="1"/>
  <c r="U73" i="1"/>
  <c r="U74" i="1" s="1"/>
  <c r="R64" i="1"/>
  <c r="R65" i="1" s="1"/>
  <c r="U64" i="1"/>
  <c r="U65" i="1"/>
  <c r="R60" i="1"/>
  <c r="R61" i="1" s="1"/>
  <c r="U60" i="1"/>
  <c r="U61" i="1" s="1"/>
  <c r="R44" i="1"/>
  <c r="R45" i="1" s="1"/>
  <c r="U44" i="1"/>
  <c r="U45" i="1" s="1"/>
  <c r="R32" i="1"/>
  <c r="U32" i="1"/>
  <c r="R30" i="1"/>
  <c r="U30" i="1"/>
  <c r="R28" i="1"/>
  <c r="U28" i="1"/>
  <c r="R17" i="1"/>
  <c r="R20" i="1"/>
  <c r="U17" i="1"/>
  <c r="U20" i="1" s="1"/>
  <c r="R5" i="1"/>
  <c r="R6" i="1"/>
  <c r="U5" i="1"/>
  <c r="P134" i="1"/>
  <c r="P149" i="1"/>
  <c r="P150" i="1"/>
  <c r="P179" i="1"/>
  <c r="Q179" i="1"/>
  <c r="P178" i="1"/>
  <c r="Q178" i="1"/>
  <c r="P173" i="1"/>
  <c r="Q173" i="1"/>
  <c r="P170" i="1"/>
  <c r="P171" i="1" s="1"/>
  <c r="Q170" i="1"/>
  <c r="Q171" i="1" s="1"/>
  <c r="P157" i="1"/>
  <c r="P158" i="1" s="1"/>
  <c r="Q157" i="1"/>
  <c r="Q158" i="1"/>
  <c r="Q149" i="1"/>
  <c r="Q150" i="1" s="1"/>
  <c r="P125" i="1"/>
  <c r="P126" i="1" s="1"/>
  <c r="Q125" i="1"/>
  <c r="Q126" i="1" s="1"/>
  <c r="P114" i="1"/>
  <c r="P115" i="1" s="1"/>
  <c r="Q114" i="1"/>
  <c r="Q115" i="1"/>
  <c r="P91" i="1"/>
  <c r="P92" i="1" s="1"/>
  <c r="Q91" i="1"/>
  <c r="Q92" i="1" s="1"/>
  <c r="P82" i="1"/>
  <c r="P83" i="1" s="1"/>
  <c r="Q82" i="1"/>
  <c r="Q83" i="1" s="1"/>
  <c r="P73" i="1"/>
  <c r="P74" i="1"/>
  <c r="Q73" i="1"/>
  <c r="P64" i="1"/>
  <c r="P65" i="1"/>
  <c r="Q64" i="1"/>
  <c r="Q65" i="1"/>
  <c r="P60" i="1"/>
  <c r="P61" i="1" s="1"/>
  <c r="Q60" i="1"/>
  <c r="Q61" i="1" s="1"/>
  <c r="P44" i="1"/>
  <c r="P45" i="1" s="1"/>
  <c r="Q44" i="1"/>
  <c r="Q45" i="1"/>
  <c r="P32" i="1"/>
  <c r="Q32" i="1"/>
  <c r="P30" i="1"/>
  <c r="Q30" i="1"/>
  <c r="P28" i="1"/>
  <c r="Q28" i="1"/>
  <c r="P17" i="1"/>
  <c r="P20" i="1" s="1"/>
  <c r="Q17" i="1"/>
  <c r="Q20" i="1" s="1"/>
  <c r="P5" i="1"/>
  <c r="P6" i="1"/>
  <c r="Q5" i="1"/>
  <c r="Q6" i="1"/>
  <c r="O170" i="1"/>
  <c r="O171" i="1" s="1"/>
  <c r="N170" i="1"/>
  <c r="N181" i="1" s="1"/>
  <c r="N171" i="1"/>
  <c r="N137" i="1"/>
  <c r="N149" i="1" s="1"/>
  <c r="N119" i="1"/>
  <c r="N125" i="1" s="1"/>
  <c r="N126" i="1" s="1"/>
  <c r="O179" i="1"/>
  <c r="O178" i="1"/>
  <c r="O173" i="1"/>
  <c r="O157" i="1"/>
  <c r="O158" i="1" s="1"/>
  <c r="O149" i="1"/>
  <c r="O150" i="1" s="1"/>
  <c r="O125" i="1"/>
  <c r="O126" i="1"/>
  <c r="O114" i="1"/>
  <c r="O115" i="1" s="1"/>
  <c r="O91" i="1"/>
  <c r="O92" i="1" s="1"/>
  <c r="O82" i="1"/>
  <c r="O83" i="1" s="1"/>
  <c r="O73" i="1"/>
  <c r="O74" i="1" s="1"/>
  <c r="O64" i="1"/>
  <c r="O65" i="1" s="1"/>
  <c r="O60" i="1"/>
  <c r="O61" i="1" s="1"/>
  <c r="O44" i="1"/>
  <c r="O45" i="1" s="1"/>
  <c r="O32" i="1"/>
  <c r="O30" i="1"/>
  <c r="O28" i="1"/>
  <c r="O17" i="1"/>
  <c r="O20" i="1" s="1"/>
  <c r="O5" i="1"/>
  <c r="O6" i="1" s="1"/>
  <c r="M17" i="1"/>
  <c r="M20" i="1" s="1"/>
  <c r="N17" i="1"/>
  <c r="N20" i="1"/>
  <c r="L17" i="1"/>
  <c r="L20" i="1"/>
  <c r="N179" i="1"/>
  <c r="N178" i="1"/>
  <c r="N173" i="1"/>
  <c r="N157" i="1"/>
  <c r="N158" i="1"/>
  <c r="N114" i="1"/>
  <c r="N115" i="1" s="1"/>
  <c r="N91" i="1"/>
  <c r="N92" i="1" s="1"/>
  <c r="N82" i="1"/>
  <c r="N83" i="1" s="1"/>
  <c r="N73" i="1"/>
  <c r="N74" i="1" s="1"/>
  <c r="N64" i="1"/>
  <c r="N65" i="1"/>
  <c r="N60" i="1"/>
  <c r="N61" i="1" s="1"/>
  <c r="N44" i="1"/>
  <c r="N45" i="1"/>
  <c r="N32" i="1"/>
  <c r="N30" i="1"/>
  <c r="N28" i="1"/>
  <c r="N5" i="1"/>
  <c r="N6" i="1"/>
  <c r="M179" i="1"/>
  <c r="L179" i="1"/>
  <c r="L5" i="1"/>
  <c r="L6" i="1"/>
  <c r="M5" i="1"/>
  <c r="M6" i="1"/>
  <c r="A8" i="1"/>
  <c r="A9" i="1"/>
  <c r="A10" i="1" s="1"/>
  <c r="A11" i="1" s="1"/>
  <c r="A12" i="1" s="1"/>
  <c r="A13" i="1" s="1"/>
  <c r="A14" i="1" s="1"/>
  <c r="A15" i="1" s="1"/>
  <c r="A22" i="1" s="1"/>
  <c r="A23" i="1" s="1"/>
  <c r="A24" i="1" s="1"/>
  <c r="A25" i="1" s="1"/>
  <c r="A26" i="1" s="1"/>
  <c r="A27" i="1" s="1"/>
  <c r="A29" i="1" s="1"/>
  <c r="A31" i="1" s="1"/>
  <c r="A35" i="1" s="1"/>
  <c r="A36" i="1" s="1"/>
  <c r="A37" i="1" s="1"/>
  <c r="A39" i="1" s="1"/>
  <c r="A40" i="1" s="1"/>
  <c r="A41" i="1" s="1"/>
  <c r="A42" i="1" s="1"/>
  <c r="A43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3" i="1" s="1"/>
  <c r="A67" i="1" s="1"/>
  <c r="A68" i="1" s="1"/>
  <c r="A69" i="1" s="1"/>
  <c r="A70" i="1" s="1"/>
  <c r="A71" i="1" s="1"/>
  <c r="A72" i="1" s="1"/>
  <c r="A77" i="1" s="1"/>
  <c r="A78" i="1" s="1"/>
  <c r="A79" i="1" s="1"/>
  <c r="A80" i="1" s="1"/>
  <c r="A81" i="1" s="1"/>
  <c r="A85" i="1" s="1"/>
  <c r="A86" i="1" s="1"/>
  <c r="A87" i="1" s="1"/>
  <c r="A88" i="1" s="1"/>
  <c r="A89" i="1" s="1"/>
  <c r="A90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13" i="1" s="1"/>
  <c r="A117" i="1" s="1"/>
  <c r="A118" i="1" s="1"/>
  <c r="A119" i="1" s="1"/>
  <c r="A121" i="1" s="1"/>
  <c r="A122" i="1" s="1"/>
  <c r="A123" i="1" s="1"/>
  <c r="A124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5" i="1" s="1"/>
  <c r="A146" i="1" s="1"/>
  <c r="A147" i="1" s="1"/>
  <c r="A148" i="1" s="1"/>
  <c r="A156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2" i="1" s="1"/>
  <c r="L28" i="1"/>
  <c r="M28" i="1"/>
  <c r="L30" i="1"/>
  <c r="M30" i="1"/>
  <c r="L32" i="1"/>
  <c r="M32" i="1"/>
  <c r="L44" i="1"/>
  <c r="L45" i="1" s="1"/>
  <c r="M44" i="1"/>
  <c r="M45" i="1" s="1"/>
  <c r="L60" i="1"/>
  <c r="L61" i="1"/>
  <c r="M60" i="1"/>
  <c r="M61" i="1" s="1"/>
  <c r="L64" i="1"/>
  <c r="L65" i="1" s="1"/>
  <c r="M64" i="1"/>
  <c r="M65" i="1" s="1"/>
  <c r="L73" i="1"/>
  <c r="L74" i="1" s="1"/>
  <c r="M73" i="1"/>
  <c r="M74" i="1"/>
  <c r="L82" i="1"/>
  <c r="L83" i="1"/>
  <c r="M82" i="1"/>
  <c r="M83" i="1"/>
  <c r="L91" i="1"/>
  <c r="L92" i="1" s="1"/>
  <c r="M91" i="1"/>
  <c r="M92" i="1" s="1"/>
  <c r="L114" i="1"/>
  <c r="L115" i="1" s="1"/>
  <c r="M114" i="1"/>
  <c r="M115" i="1"/>
  <c r="L125" i="1"/>
  <c r="L126" i="1"/>
  <c r="M125" i="1"/>
  <c r="M126" i="1" s="1"/>
  <c r="L149" i="1"/>
  <c r="L150" i="1" s="1"/>
  <c r="M149" i="1"/>
  <c r="M150" i="1" s="1"/>
  <c r="L157" i="1"/>
  <c r="L158" i="1" s="1"/>
  <c r="M157" i="1"/>
  <c r="L170" i="1"/>
  <c r="L171" i="1" s="1"/>
  <c r="M170" i="1"/>
  <c r="M171" i="1"/>
  <c r="L173" i="1"/>
  <c r="M173" i="1"/>
  <c r="L178" i="1"/>
  <c r="M178" i="1"/>
  <c r="X114" i="1"/>
  <c r="X115" i="1" s="1"/>
  <c r="Y5" i="1"/>
  <c r="Y6" i="1"/>
  <c r="AA73" i="1"/>
  <c r="T126" i="1"/>
  <c r="R158" i="1"/>
  <c r="M33" i="1"/>
  <c r="U181" i="1" l="1"/>
  <c r="V181" i="1"/>
  <c r="R181" i="1"/>
  <c r="P181" i="1"/>
  <c r="P180" i="1"/>
  <c r="T180" i="1"/>
  <c r="AA126" i="1"/>
  <c r="Q180" i="1"/>
  <c r="AA92" i="1"/>
  <c r="M180" i="1"/>
  <c r="Q33" i="1"/>
  <c r="L177" i="1"/>
  <c r="Q177" i="1"/>
  <c r="R177" i="1"/>
  <c r="AA20" i="1"/>
  <c r="Y181" i="1"/>
  <c r="AA181" i="1" s="1"/>
  <c r="Y158" i="1"/>
  <c r="AA158" i="1" s="1"/>
  <c r="O180" i="1"/>
  <c r="M181" i="1"/>
  <c r="X180" i="1"/>
  <c r="Y180" i="1"/>
  <c r="L180" i="1"/>
  <c r="X177" i="1"/>
  <c r="N33" i="1"/>
  <c r="AA45" i="1"/>
  <c r="Y114" i="1"/>
  <c r="Y115" i="1" s="1"/>
  <c r="AA115" i="1" s="1"/>
  <c r="U177" i="1"/>
  <c r="O181" i="1"/>
  <c r="Q181" i="1"/>
  <c r="L33" i="1"/>
  <c r="O177" i="1"/>
  <c r="W177" i="1"/>
  <c r="AA61" i="1"/>
  <c r="AA149" i="1"/>
  <c r="T181" i="1"/>
  <c r="AA74" i="1"/>
  <c r="AA156" i="1"/>
  <c r="AA157" i="1" s="1"/>
  <c r="V177" i="1"/>
  <c r="P177" i="1"/>
  <c r="T177" i="1"/>
  <c r="V33" i="1"/>
  <c r="O33" i="1"/>
  <c r="P33" i="1"/>
  <c r="U33" i="1"/>
  <c r="V180" i="1"/>
  <c r="S181" i="1"/>
  <c r="M177" i="1"/>
  <c r="M183" i="1" s="1"/>
  <c r="R33" i="1"/>
  <c r="AA18" i="1"/>
  <c r="Q74" i="1"/>
  <c r="R180" i="1"/>
  <c r="U180" i="1"/>
  <c r="X33" i="1"/>
  <c r="AA19" i="1"/>
  <c r="AA33" i="1"/>
  <c r="AA150" i="1"/>
  <c r="AA60" i="1"/>
  <c r="AA28" i="1"/>
  <c r="AA114" i="1"/>
  <c r="AA91" i="1"/>
  <c r="AA44" i="1"/>
  <c r="Z180" i="1"/>
  <c r="Z177" i="1"/>
  <c r="AA17" i="1"/>
  <c r="N150" i="1"/>
  <c r="N180" i="1"/>
  <c r="X6" i="1"/>
  <c r="L181" i="1"/>
  <c r="S180" i="1"/>
  <c r="N177" i="1"/>
  <c r="S177" i="1"/>
  <c r="Z6" i="1"/>
  <c r="AA6" i="1" s="1"/>
  <c r="W180" i="1"/>
  <c r="R74" i="1"/>
  <c r="W181" i="1"/>
  <c r="M158" i="1"/>
  <c r="Y171" i="1"/>
  <c r="AA171" i="1" s="1"/>
  <c r="U6" i="1"/>
  <c r="T183" i="1" l="1"/>
  <c r="P183" i="1"/>
  <c r="Q183" i="1"/>
  <c r="O183" i="1"/>
  <c r="W183" i="1"/>
  <c r="N183" i="1"/>
  <c r="X183" i="1"/>
  <c r="L183" i="1"/>
  <c r="R183" i="1"/>
  <c r="U183" i="1"/>
  <c r="Y177" i="1"/>
  <c r="AA177" i="1" s="1"/>
  <c r="S183" i="1"/>
  <c r="V183" i="1"/>
  <c r="AA180" i="1"/>
  <c r="Z183" i="1"/>
  <c r="Y183" i="1" l="1"/>
  <c r="AA183" i="1" s="1"/>
</calcChain>
</file>

<file path=xl/sharedStrings.xml><?xml version="1.0" encoding="utf-8"?>
<sst xmlns="http://schemas.openxmlformats.org/spreadsheetml/2006/main" count="571" uniqueCount="292">
  <si>
    <t>SU</t>
  </si>
  <si>
    <t>235</t>
  </si>
  <si>
    <t/>
  </si>
  <si>
    <t>A</t>
  </si>
  <si>
    <t>Dividendy</t>
  </si>
  <si>
    <t>Poplatky -matrika</t>
  </si>
  <si>
    <t>Poplatok za rybar.lístok</t>
  </si>
  <si>
    <t>Poplatky za overovanie</t>
  </si>
  <si>
    <t>Pokuty staveb.úradu</t>
  </si>
  <si>
    <t>položka č.</t>
  </si>
  <si>
    <t>poznámky</t>
  </si>
  <si>
    <t>medzi súčet</t>
  </si>
  <si>
    <t>bežný rozpočet</t>
  </si>
  <si>
    <t>kapitálový rozpočet</t>
  </si>
  <si>
    <t>rozpočet celkom</t>
  </si>
  <si>
    <t>analytické delenie</t>
  </si>
  <si>
    <t>bežné príjmy</t>
  </si>
  <si>
    <t>kapitálové príjmy</t>
  </si>
  <si>
    <t>Výnos z dane poukázaný územnej samospráve</t>
  </si>
  <si>
    <t>Daň za nevýherné hracie automaty</t>
  </si>
  <si>
    <t>Za predajné automaty</t>
  </si>
  <si>
    <t>Iné príjmy z podnikania-podiel na zisku</t>
  </si>
  <si>
    <t>b</t>
  </si>
  <si>
    <t>Správny poplatok-výherne autom.</t>
  </si>
  <si>
    <t>k</t>
  </si>
  <si>
    <t>Transfer na matričnú činnosť</t>
  </si>
  <si>
    <t>Prijmy z prenajatých bytov</t>
  </si>
  <si>
    <t>Vypracoval : Ing.Holúbek</t>
  </si>
  <si>
    <t>Dotácia z magistrátu na odpady</t>
  </si>
  <si>
    <t>Úroky z vkladov-bežných</t>
  </si>
  <si>
    <t>Úroky z vkladov-termínovaných</t>
  </si>
  <si>
    <t>Združ.prostr.Nákup územného plánu</t>
  </si>
  <si>
    <t>Pokuty-mestská polícia,obvodný úrad</t>
  </si>
  <si>
    <t>Príjmy z prenájmu pozemkov</t>
  </si>
  <si>
    <t>DANE Z PRÍJMOV</t>
  </si>
  <si>
    <t>Dane z príjmov spolu</t>
  </si>
  <si>
    <t>PRÍJMY Z PODNIKANIA A Z VLASTNÍCTVA</t>
  </si>
  <si>
    <t>ADMINISTRATÍVNE POPLATKY</t>
  </si>
  <si>
    <t>Administratívne poplatky spolu</t>
  </si>
  <si>
    <t>POKUTY A PRÍJMY ZO SLUŽIEB</t>
  </si>
  <si>
    <t>Pokuty a príjmy zo služieb spolu</t>
  </si>
  <si>
    <t>ŠKOLNÉ</t>
  </si>
  <si>
    <t>Školné spolu</t>
  </si>
  <si>
    <t>KAPITÁLOVÉ PRÍJMY Z PREDAJA MAJETKU</t>
  </si>
  <si>
    <t>Kapitál.príjmy z predaja majetku spolu</t>
  </si>
  <si>
    <t>ÚROKY,INÉ NEDAŇOV.PRÍJMY,OSTAT.PRÍJMY</t>
  </si>
  <si>
    <t>Úroky,iné nedaň.príjmy,ostat.príjmy spolu</t>
  </si>
  <si>
    <t>Iné príjmy od FO</t>
  </si>
  <si>
    <t>BEŽNÉ TUZEMSKÉ A ZAHRANIČ. TRANSFERY</t>
  </si>
  <si>
    <t>Bežné tuzemské a zahr.transfery spolu</t>
  </si>
  <si>
    <t>KAPITÁLOVÉ TRANSFERY VEREJNEJ SPRÁVY</t>
  </si>
  <si>
    <t>Kapitál.transfery verejnej správy spolu</t>
  </si>
  <si>
    <t>ZDRUŽENĚ PROSTRIEDKY A ZAHRAN.GRANTY</t>
  </si>
  <si>
    <t>Združené prostriedky a zahr.granty spolu</t>
  </si>
  <si>
    <t>KAPITÁLOVÉ ÚVERY</t>
  </si>
  <si>
    <t>Kapitálové úvery spolu</t>
  </si>
  <si>
    <t>z toho dotácia na ZŠ:</t>
  </si>
  <si>
    <t>z toho finančné operácie:</t>
  </si>
  <si>
    <t>položka</t>
  </si>
  <si>
    <t>Z náhrad z poistného plnenia</t>
  </si>
  <si>
    <t>ZDR</t>
  </si>
  <si>
    <t>Obciam- transfer - sociál.činnosť-VÚC</t>
  </si>
  <si>
    <t>Štátna dotácia-ZŠ</t>
  </si>
  <si>
    <t>Príjem za stravné-gastrolístky...</t>
  </si>
  <si>
    <t>Združené prostriedky-Pri parku - Za zdr.stredisk.</t>
  </si>
  <si>
    <t>Vratky - poplatok za alkohol a tabak</t>
  </si>
  <si>
    <t>OSTATNÉ FINANČNÉ OPERÁCIE</t>
  </si>
  <si>
    <t>Prevody z peň.fondov obce</t>
  </si>
  <si>
    <t>Ostatné finančné operácie spolu</t>
  </si>
  <si>
    <t>OSTATNÉ FINANČNÉ OPERÁCIE kapitálové</t>
  </si>
  <si>
    <t xml:space="preserve">Ostatné fin. operácie kapitál. spolu </t>
  </si>
  <si>
    <t>Názov_účtu</t>
  </si>
  <si>
    <t>Daň z pozemkov</t>
  </si>
  <si>
    <t>Daň zo stavieb</t>
  </si>
  <si>
    <t>Daň z bytov</t>
  </si>
  <si>
    <t>Daň za psa</t>
  </si>
  <si>
    <t>Daň za užív. verejn. Priestranstva</t>
  </si>
  <si>
    <t>Typ_účtu</t>
  </si>
  <si>
    <t>Z prenajatých strojov, prístrojov, zariad.</t>
  </si>
  <si>
    <t>Platby za relácie v miest.rozh</t>
  </si>
  <si>
    <t>Známka za psa</t>
  </si>
  <si>
    <t>Príjem z knižnice</t>
  </si>
  <si>
    <t>Príjem za služby v prenaj.priestoroch-byty</t>
  </si>
  <si>
    <t>Príjem za služby v pren.priest.-budovy,stavby,iné</t>
  </si>
  <si>
    <t>Príjem za predaj domových čísel</t>
  </si>
  <si>
    <t>Príjmy z predaja pozemkov</t>
  </si>
  <si>
    <t>Sponzorské-bežné granty všeobecne(aj kultúra)</t>
  </si>
  <si>
    <t>Sponzorské prispevky-školstvo</t>
  </si>
  <si>
    <t>Sociálne zabezpečenie občanov-opatrov.sl-magist.</t>
  </si>
  <si>
    <t>Úver-naj.byty za nákup str.výst.</t>
  </si>
  <si>
    <t>01</t>
  </si>
  <si>
    <t>111?</t>
  </si>
  <si>
    <t>?</t>
  </si>
  <si>
    <t>03</t>
  </si>
  <si>
    <t>04</t>
  </si>
  <si>
    <t>06</t>
  </si>
  <si>
    <t>Príspevky na EU Impulzné centrá</t>
  </si>
  <si>
    <t>EU Impulz. Centrá-refundácia DPH</t>
  </si>
  <si>
    <t>Refundácia výst.plynov.z SPP</t>
  </si>
  <si>
    <t>Transfer hlásenie pobytu obč.</t>
  </si>
  <si>
    <t>Výst.TI Ilýrska - príspevky</t>
  </si>
  <si>
    <t>Dotácie rokov 2008 a 2009</t>
  </si>
  <si>
    <t>Príspevky. náj.byt.dom</t>
  </si>
  <si>
    <t>Príspevky - Keltská ulica -TI</t>
  </si>
  <si>
    <t>Transfer na rekonštr. MŠ</t>
  </si>
  <si>
    <t>EU - Náučný chodník 2007-2008</t>
  </si>
  <si>
    <t>05</t>
  </si>
  <si>
    <t>Príjem za opatrovateľskú službu</t>
  </si>
  <si>
    <t>Odvod Ruseka</t>
  </si>
  <si>
    <t>2.1</t>
  </si>
  <si>
    <t>Transfer na rekonštr. ZŠ</t>
  </si>
  <si>
    <t>Príspevky Irkutská+Colnícka ul.-TI</t>
  </si>
  <si>
    <t>Dušan Antoš</t>
  </si>
  <si>
    <t>starosta</t>
  </si>
  <si>
    <t>Rozne granty a sponzorske</t>
  </si>
  <si>
    <t>07</t>
  </si>
  <si>
    <t>09</t>
  </si>
  <si>
    <t>Celá čiastka EFRD</t>
  </si>
  <si>
    <t>Príjmy za inzerciu v Rus.Nov., na webe</t>
  </si>
  <si>
    <t>EU - cyklochodníky</t>
  </si>
  <si>
    <t>EU- Projekty 2009-2011</t>
  </si>
  <si>
    <t>11G5, 43</t>
  </si>
  <si>
    <t>1351? ,111?</t>
  </si>
  <si>
    <t>Poplatok- komunál. odpad a drobné stav. odpady</t>
  </si>
  <si>
    <t>2xx</t>
  </si>
  <si>
    <t>52?,71?</t>
  </si>
  <si>
    <t xml:space="preserve">Úver na nákup strojov pre Ruseko </t>
  </si>
  <si>
    <t>EU- Regenerácia sídla - Námestie</t>
  </si>
  <si>
    <t>513002?Sfrb</t>
  </si>
  <si>
    <t>Úver EU-Servus Pontis</t>
  </si>
  <si>
    <t>Úver EU- EUROVELO 6</t>
  </si>
  <si>
    <t>EU-transfer Eurovelo 6</t>
  </si>
  <si>
    <t>EU-transfer SERVUS PONTIS</t>
  </si>
  <si>
    <t>EU-transfer EUROVELO 6</t>
  </si>
  <si>
    <t>Úver na predfinancovanie eu projektu (o preplatenie výdavkov sa žiada po ich úhrade). Projekt cyklotrasy- Rakúsko.</t>
  </si>
  <si>
    <t>Úver EU- Regenerácia sídla- námestie</t>
  </si>
  <si>
    <t>Úver na predfinancovanie eu projektu (o preplatenie výdavkov sa žiada po ich úhrade). Projekt cyklotrasy- Maďarsko.</t>
  </si>
  <si>
    <t>Z dôvodu zmeny metodiky sú financie z hl. mesta na odpadové hospodárstvo poukazované ako poplatok a nie ako dotácia-  v r.2009 bol presun  na položku 9 .</t>
  </si>
  <si>
    <t>úver z Rot-u</t>
  </si>
  <si>
    <t>Úver byty - Vývojová</t>
  </si>
  <si>
    <t>Dotácia byty Vývojová</t>
  </si>
  <si>
    <t>10</t>
  </si>
  <si>
    <t>1151, 1152</t>
  </si>
  <si>
    <t>1151,1152, ?</t>
  </si>
  <si>
    <t>1151,1152,??</t>
  </si>
  <si>
    <t>1151, 1152?</t>
  </si>
  <si>
    <t>11</t>
  </si>
  <si>
    <t>513002 al. 514002</t>
  </si>
  <si>
    <t>Rozpočet - Príjmy</t>
  </si>
  <si>
    <t>Štátna dotácia- voľby, sčítanie</t>
  </si>
  <si>
    <t>Projekt Cyklotrasy-Eurovelo 6 cezhranič. Spolupr. Maďarsko. TU AJ DOZOR A PROJEKT SKUT VYHOT. R2011 prvotný-ERDF-zdroj1151 85%z95%=0,8947 (53 684) ŠR-zdroj1152 10%z95%=0,1053 (6316)</t>
  </si>
  <si>
    <t xml:space="preserve">Europrojekty 2012-2013 </t>
  </si>
  <si>
    <t>Projekt Cyklotrasy- Eurovelo 6 cezhraničná spolupráca Maďarsko.R2011 prvotný-ERDF zdroj1151 85%z95%=0,8947 (44740) ŠR-zdroj1152 10%z95%=0,1053 (5260)</t>
  </si>
  <si>
    <t>Úver-byty Gerulatská</t>
  </si>
  <si>
    <t xml:space="preserve">Investič. Úver Reg.sídla,trhovisko a Serv.P   </t>
  </si>
  <si>
    <t xml:space="preserve">Úver na predfinancovanie eu projektu (o preplatenie výdavkov sa žiada po ich úhrade). -547 800€ a investičný úver na doplňujúce práce a trhovisko-82 140 €.Investičný úver bol zahrnutý do novej položky č.106. </t>
  </si>
  <si>
    <t>Príspevky-kapitál.Jarovce,Čunovo na spol.stav.úr.</t>
  </si>
  <si>
    <t>Príspevky na nákup vybavenia stav. úradu.</t>
  </si>
  <si>
    <t>Príspevky-bežné Jarovce,Čunovo na spol.stav.úr.</t>
  </si>
  <si>
    <t>Transfery územ. plán</t>
  </si>
  <si>
    <t>Príjmy z predaja budov,domov,kapit.aktív</t>
  </si>
  <si>
    <t>Projekt Cyklotrasy Servus Pontis- cezhran.spolupráca Rakúsko. Príjem v r.2014 je vyšší z dôvodu posunu preplatenia výdavkov z konca roku 2013 na rok 2014, prostriedky "naviac" však boli zarátané v pôvodnom rozpočte v pol.197 Prevody z peň.fondov obce.</t>
  </si>
  <si>
    <t>Zvýšenie na základe zvyšovania príjmov za komunálny odpad.</t>
  </si>
  <si>
    <t>Projekty ŠR</t>
  </si>
  <si>
    <t>05;01</t>
  </si>
  <si>
    <t>321;322006</t>
  </si>
  <si>
    <t>08;01</t>
  </si>
  <si>
    <t>Grant z VÚC</t>
  </si>
  <si>
    <t>70a</t>
  </si>
  <si>
    <t>12</t>
  </si>
  <si>
    <t>Transfer na register adries</t>
  </si>
  <si>
    <t xml:space="preserve">Transfer z Environ. fondu </t>
  </si>
  <si>
    <t>Príjmy za prenajaté budovy, priestory a objekty</t>
  </si>
  <si>
    <t>322001; 322006</t>
  </si>
  <si>
    <t>Schválený rozpočet po úpravách (do 30.11.) = očakávaná skutočnosť príjmy v EUR</t>
  </si>
  <si>
    <t>14</t>
  </si>
  <si>
    <t>1AA1,1AA2</t>
  </si>
  <si>
    <t xml:space="preserve">Poplatky-MŠ, ŠK, ŠJ </t>
  </si>
  <si>
    <t>z toho poplatky MŠ, ŠK, ŠJ:</t>
  </si>
  <si>
    <t>454001, 454002, 453</t>
  </si>
  <si>
    <t>70b</t>
  </si>
  <si>
    <t>Preplatenie poistných udalostí</t>
  </si>
  <si>
    <t>9a</t>
  </si>
  <si>
    <t>Poplatok za rozvoj</t>
  </si>
  <si>
    <t>Projekt Cyklotrasy smer na Jarovce pred ďiaľnicou. EFRD: 85%/95%x(..+..) -..tis=..tis;  ŠR: 10/95%=</t>
  </si>
  <si>
    <t>16</t>
  </si>
  <si>
    <t>Správne poplatky-ostatné(vš.správa+SHR+IOMO+spr.popl-popl za rozvoj v popl.)</t>
  </si>
  <si>
    <t>Platby za kopírovacie služby,povolenia (vystavenie povolení, napr. na státie pre rybárov)</t>
  </si>
  <si>
    <t>Schválený investičný úver na financovanie dodatočných výdavkov súvisiacich s rekonštrukciou námestia, výstavbou trhoviska a projektom Servus Pontis.</t>
  </si>
  <si>
    <t xml:space="preserve">Úver (investič.) Nadstavba a dostavba ŠJ </t>
  </si>
  <si>
    <t>08</t>
  </si>
  <si>
    <t>Projekt EU- regenácia sídla= námestie; 3. výzva opbk- opatrenie 1.1.R2010 prvotný-ERDF zdroj1151 85%z95%=0,8947 (535446) ŠR-zdroj1152 10%z95%=0,1053 (62994)</t>
  </si>
  <si>
    <t>Schválený rozpočet po úpravách (do 31.12.) príjmy v EUR</t>
  </si>
  <si>
    <t>Očakávaná skutočnosť príjmy v EUR</t>
  </si>
  <si>
    <t>20a</t>
  </si>
  <si>
    <t>Finančná náhrada za výrub drevín</t>
  </si>
  <si>
    <t>111; 46</t>
  </si>
  <si>
    <t>Tu aj fin.oper.-fin.náhrada-bež.rozp</t>
  </si>
  <si>
    <t>Poplatky stavebného úradu, živ.prostr.</t>
  </si>
  <si>
    <t>Schválený rozpočet po úpravách (do 30.11.) príjmy v EUR</t>
  </si>
  <si>
    <t>Transfery ŠR-projekty,Envir.f.,iné</t>
  </si>
  <si>
    <t>74a</t>
  </si>
  <si>
    <t>17</t>
  </si>
  <si>
    <t>1AA1,1AA2,11GE</t>
  </si>
  <si>
    <t>EÚ- Nadstavba a prístavba ŠJ</t>
  </si>
  <si>
    <t>92a</t>
  </si>
  <si>
    <t>18</t>
  </si>
  <si>
    <t>EÚ- Gerulata-Carnuntum</t>
  </si>
  <si>
    <t>70c</t>
  </si>
  <si>
    <t>EÚ- Gerulata- Carnuntum</t>
  </si>
  <si>
    <t>Plnenie rozpočtu  zaokrúhlené na desiatky EUR</t>
  </si>
  <si>
    <t>Suma je rozpočtovaná z dôvodu prípadných platieb za službu v dotknutých prípadoch.</t>
  </si>
  <si>
    <t>19</t>
  </si>
  <si>
    <t>92b</t>
  </si>
  <si>
    <t>EÚ- Rek.kult.sály v Rusovciach</t>
  </si>
  <si>
    <t>Nový projekt a položka. V prípade schválenia projektu bude položka navýšená.</t>
  </si>
  <si>
    <t>111; 1AA1,1AA2,46</t>
  </si>
  <si>
    <t>70d</t>
  </si>
  <si>
    <t>02</t>
  </si>
  <si>
    <t>Odvod Ruseka- bežný</t>
  </si>
  <si>
    <t>MZ 21.6.2022 vratka nevyčerp. dotácie DFS Gerulata 2070 €.</t>
  </si>
  <si>
    <t>Vratky nevyčerp. poskytn. dotácií</t>
  </si>
  <si>
    <t>312012, 312001</t>
  </si>
  <si>
    <t>13, 11</t>
  </si>
  <si>
    <t>111, 11UA</t>
  </si>
  <si>
    <t>Radovan Jenčík</t>
  </si>
  <si>
    <t>DANE Z MAJETKU A ŠPECIFICKÉ SLUŽBY</t>
  </si>
  <si>
    <t>Dane z majetku a špecif. služby spolu</t>
  </si>
  <si>
    <t>Dane za špecif.služby (za psa, ver.pr.,autom.,popl...)</t>
  </si>
  <si>
    <t>Dane z majetku (daň z nehnuteľností...)</t>
  </si>
  <si>
    <t>Príjmy z podnik. a vlastníc. spolu (zo zisku,nájmy...)</t>
  </si>
  <si>
    <t>240, 290</t>
  </si>
  <si>
    <t>BEŽNÉ GRANTY</t>
  </si>
  <si>
    <t>Bežné granty spolu</t>
  </si>
  <si>
    <t>312, 292</t>
  </si>
  <si>
    <t>321, 322</t>
  </si>
  <si>
    <t>Proj.  Revitaliz. otočiska autobusov a cyklochodník smer Gašt.alej. R.18 len príprava. Úprava podľa skutoč.plnenia. EFRD: 85%/95%x(..+..) -..tis=..tis;  ŠR: 10/95%= ; MZ 25.6.19 projekt nebude v r.19 realiz., bude podaný nový (pozmenený) projekt. R.2023- fin. uzavretie projektu.</t>
  </si>
  <si>
    <t>EÚ - Revitaliz. otočiska autobusov a cyklochodník smer Gašt.alej.(2020-2022).</t>
  </si>
  <si>
    <t>11S1, 11S2; 1AA1,1AA2;  1BA1,1BA2,1PO1</t>
  </si>
  <si>
    <t>70e</t>
  </si>
  <si>
    <t>15</t>
  </si>
  <si>
    <t>1AA1</t>
  </si>
  <si>
    <t>EÚ- Riešenie migrač.výziev v MČ BA Rusovce</t>
  </si>
  <si>
    <t>MZ 26.9.2023 - EÚ projekt "Riešenie migračných výziev v MČ Bratislava-Rusovce" - paušálne poskytnutý transfer ("Ukrajina") za obdobie marec-november 2022.</t>
  </si>
  <si>
    <t>R.2021-2023 EÚ projekt Gerulata-Carnuntum- Zažite históriu. MZ 12.12.2023 Časť príjmov (preplatenia výdavkov) bola klasifikovaná ako kapitálový príjem a časť nebola uznaná.</t>
  </si>
  <si>
    <t>R.2021-2022 EÚ projekt Gerulata-Carnuntum- Zažite históriu. R.2023- fin. uzavretie projektu. MZ 12.12.2023 Zvýšenie na základe vyššieho plnenia (klasifikovanie časti príjmov ako kapitálových a vyššie preplat.vyšších výdavkov).</t>
  </si>
  <si>
    <t>Úvery rokov 2024 až 2027</t>
  </si>
  <si>
    <t>Predpoklad predaja plynovodu Ilýrska až v r.2027?</t>
  </si>
  <si>
    <t>Transfer na stavebný úrad, živ.prostr.</t>
  </si>
  <si>
    <t>7, 11</t>
  </si>
  <si>
    <t>EÚ - Cyklochodník na Jarovce (2027-2028)</t>
  </si>
  <si>
    <t>Projekty r2025-2027</t>
  </si>
  <si>
    <t>15, 20 ...</t>
  </si>
  <si>
    <t>Úvery na: investičné projekty r2027-2028.</t>
  </si>
  <si>
    <t>R.2024 Bežný rozp- popl. rozvoj+fin.náhrada dreviny+úroky Inv.úver+zostatok dotácií kult. proj (príp.iné) z predch.roku:</t>
  </si>
  <si>
    <t>R.2024 Kapit.rozp+popl. rozvoj-fin.náhrada dreviny v bež. Rozp.-úroky Inv.úver-bežn.proj.</t>
  </si>
  <si>
    <t>92c</t>
  </si>
  <si>
    <t>21</t>
  </si>
  <si>
    <t>EÚ-Vybud.cyklotrasy Bratislava-Rusovce</t>
  </si>
  <si>
    <t>1P01</t>
  </si>
  <si>
    <t xml:space="preserve"> Schválený rozpočet príjmy v EUR</t>
  </si>
  <si>
    <t>Plnenie rozpočtu v EUR zaokrúhlené na desiatky EUR</t>
  </si>
  <si>
    <t>% plnenia rozpočtu</t>
  </si>
  <si>
    <t>k 30.06.2024</t>
  </si>
  <si>
    <t>R 2022 Prechod na finančný príspevok na stravu (iná metodika poskytovania)</t>
  </si>
  <si>
    <t>Účtovne sú to príjmy Zš s Mš, ktorá bude mať v prípade odvodu na výdavky prebytkový rozpočet. Do položky sú teda financie zahrnuté kvôli zobrazeniu vyrovnanosti rozpočtu (v prípade výdavkov cez MČ).</t>
  </si>
  <si>
    <t>R.2024 plnenie= predaj KIA CEED (rok výroby 2008).</t>
  </si>
  <si>
    <t>Časť financií v rámci tzv. solidarity je poukazovaná ako daň z neh. a nie ako výnos z dane poukázaný samospráve; Plán. suma určená na základe odhad. výberu dane z príjmov fyz.osôb a príspevku pre Bratislavu.</t>
  </si>
  <si>
    <t>Tzv. solidárna časť pre malé MČ môže byť čiastočne vyplatená ako Daň z nehn-pozemky a nie ako podielová daň.  Vyššie plnenie je zvyčajne v 2.polroku.</t>
  </si>
  <si>
    <t>Tzv. solidárna časť pre malé MČ môže byť čiastočne vyplatená ako Daň z nehn-stavby a nie ako podielová daň.  Vyššie plnenie je zvyčajne v 2.polroku.</t>
  </si>
  <si>
    <t>Tzv. solidárna časť pre malé MČ môže byť čiastočne vyplatená ako Daň z nehn-byty a nie ako podielová daň.  Vyššie plnenie je zvyčajne v 2.polroku.</t>
  </si>
  <si>
    <t>Menší záujem  o ver. priestr.</t>
  </si>
  <si>
    <t xml:space="preserve"> R. 2024 použitie na nadstavbu ŠJ (aj úrok). </t>
  </si>
  <si>
    <t xml:space="preserve">Podiel na zisku firmy ROT,s.r.o. </t>
  </si>
  <si>
    <t>R.2024 Rusovce Sever začiatok. R.2026 presun stav.úradu.</t>
  </si>
  <si>
    <t>Finančná náhrada je uplatňovaná, ak nie je možná náhradná výsadba.</t>
  </si>
  <si>
    <t>R. 2024 plnenie- vysoké preplatky za energie, boli nižšie aj výdavky.</t>
  </si>
  <si>
    <t>Vypracované podľa údajov oddelenia správy majetku. Riziko zníženia na základe možnej neúspešnosti predaja pozemkov. R.2024 Plán: Pozem. pod rod. dom. Balkánska ul. a záhradky Vývojová 1; parc.č.120/2; 135/7; 65/3,8; 622/4,12; 864/1,3,4.   R. 2024 Plnenie- zatiaľ neboli realizované niektoré predaje.</t>
  </si>
  <si>
    <t xml:space="preserve">Uvažované s grantom 7.000 € z Dobrovoľ. pož. ochrany SR (resp.Min. vnútra) aj v r.2024, výdavky pož.ochr. sú tiež vyššie. </t>
  </si>
  <si>
    <t xml:space="preserve">Príspevky na prevádzku spoločného stavebného úradu. </t>
  </si>
  <si>
    <t xml:space="preserve"> Tu zahrnutý aj transfer na stravovanie zo ŠR, transfer na predškolskú výchovu v MŠ.  Zvýšenie podľa poukazovaných transferov, na strane výdavkov je  rovnaké zvýšenie. </t>
  </si>
  <si>
    <t>R.2024 EÚ a prezidentské voľby. R. 2024 Plnenie - zvýšenie podľa skutočne poukazovaných dotácií.</t>
  </si>
  <si>
    <t>R. 2024 plnenie- transfer na stav. úrad bol poukázaný až v II. polroku.</t>
  </si>
  <si>
    <t>R.2024 Dotácie Ukrajina (104000) a dotácie na projekty na kultúrne podujatia (0)</t>
  </si>
  <si>
    <t>R.2024 odvod za 2 roky.</t>
  </si>
  <si>
    <t>R.2024 Preplatenie projektu Odbor.učebne.</t>
  </si>
  <si>
    <t>R.2022-2023 EÚ projekt Nadstavba a prístavba školskej jedálne. R.2024 plán podľa ostatnej ŽOP. R. 2024 vyššie plnenie bolo v II. polroku.</t>
  </si>
  <si>
    <t>R.2023 grant zo Slov.futb.zv. na osvetlenie futb. ihriska.</t>
  </si>
  <si>
    <t xml:space="preserve">R.2024-2025 Nový projekt EÚ- Cyklotrasa cez Gaštanovú alej k hrádzi </t>
  </si>
  <si>
    <t xml:space="preserve"> R.2025 EÚ proj- Zníženie energ.náročn.budov 1 125 000. R.2026 Zníženie energ.náročn.budov 2 000 000. </t>
  </si>
  <si>
    <t>Prevody výsledku hospodár.Prvot. celkom 532 000,teraz 532 000, z toho ZŠ=zostatok z r.2023=0=vrátenie dotácie  a použitie fin.náhr.dreviny v bežnom rozp. 20000(exter.firmy) a v kapitál. rozp. (30000+0)=30000 a z Fondu Opr.BND-ost.fondu(0),Fondu Opr.Vývoj.-FRB(0). Položka obsahuje aj  prípadné použitie prostr.z rez. fondu z min.rokov (0).</t>
  </si>
  <si>
    <t>Úver na financovanie nadstavby, rekonš. a prístavby škol.jedálne (rozšírenie kapacity ZŠ)-prekleňovací (kontokorentný) úver do času poukázania zdrojov EÚ a ŠR, ktorého časť bude podľa získaných zdrojov EÚ a ŠR preklopená na dlhodobý investičný úver v r.2024.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</si>
</sst>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3" fontId="0" fillId="0" borderId="1" xfId="0" applyNumberFormat="1" applyBorder="1" applyProtection="1">
      <protection locked="0"/>
    </xf>
    <xf numFmtId="3" fontId="0" fillId="0" borderId="0" xfId="0" applyNumberFormat="1" applyProtection="1">
      <protection locked="0"/>
    </xf>
    <xf numFmtId="3" fontId="2" fillId="0" borderId="1" xfId="0" applyNumberFormat="1" applyFont="1" applyBorder="1" applyProtection="1">
      <protection locked="0"/>
    </xf>
    <xf numFmtId="4" fontId="5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wrapText="1"/>
      <protection locked="0"/>
    </xf>
    <xf numFmtId="0" fontId="3" fillId="0" borderId="38" xfId="0" applyFont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5" fillId="0" borderId="38" xfId="0" applyFont="1" applyBorder="1" applyProtection="1"/>
    <xf numFmtId="3" fontId="5" fillId="0" borderId="38" xfId="0" applyNumberFormat="1" applyFont="1" applyBorder="1" applyAlignment="1" applyProtection="1">
      <alignment horizontal="center" wrapText="1"/>
    </xf>
    <xf numFmtId="0" fontId="3" fillId="0" borderId="38" xfId="0" applyFont="1" applyBorder="1" applyAlignment="1" applyProtection="1">
      <alignment wrapText="1"/>
    </xf>
    <xf numFmtId="0" fontId="3" fillId="0" borderId="41" xfId="0" applyFont="1" applyBorder="1" applyProtection="1"/>
    <xf numFmtId="0" fontId="3" fillId="0" borderId="39" xfId="0" applyFont="1" applyBorder="1" applyAlignment="1" applyProtection="1">
      <alignment horizontal="left" wrapText="1"/>
    </xf>
    <xf numFmtId="0" fontId="3" fillId="0" borderId="40" xfId="0" applyFont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left" wrapText="1"/>
    </xf>
    <xf numFmtId="0" fontId="3" fillId="0" borderId="35" xfId="0" applyFont="1" applyBorder="1" applyProtection="1"/>
    <xf numFmtId="3" fontId="5" fillId="0" borderId="8" xfId="0" applyNumberFormat="1" applyFont="1" applyBorder="1" applyAlignment="1" applyProtection="1">
      <alignment horizontal="center"/>
    </xf>
    <xf numFmtId="3" fontId="3" fillId="0" borderId="8" xfId="0" applyNumberFormat="1" applyFont="1" applyBorder="1" applyProtection="1"/>
    <xf numFmtId="0" fontId="3" fillId="0" borderId="9" xfId="0" applyFont="1" applyBorder="1" applyProtection="1"/>
    <xf numFmtId="0" fontId="3" fillId="0" borderId="10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5" fillId="0" borderId="9" xfId="0" applyFont="1" applyBorder="1" applyProtection="1"/>
    <xf numFmtId="3" fontId="5" fillId="0" borderId="9" xfId="0" applyNumberFormat="1" applyFont="1" applyBorder="1" applyAlignment="1" applyProtection="1">
      <alignment horizontal="center"/>
    </xf>
    <xf numFmtId="3" fontId="3" fillId="0" borderId="9" xfId="0" applyNumberFormat="1" applyFont="1" applyBorder="1" applyProtection="1"/>
    <xf numFmtId="0" fontId="3" fillId="0" borderId="11" xfId="0" applyFont="1" applyBorder="1" applyProtection="1"/>
    <xf numFmtId="49" fontId="3" fillId="0" borderId="11" xfId="0" applyNumberFormat="1" applyFont="1" applyBorder="1" applyProtection="1"/>
    <xf numFmtId="3" fontId="3" fillId="0" borderId="11" xfId="0" applyNumberFormat="1" applyFont="1" applyBorder="1" applyProtection="1"/>
    <xf numFmtId="4" fontId="3" fillId="0" borderId="2" xfId="0" applyNumberFormat="1" applyFont="1" applyBorder="1" applyProtection="1"/>
    <xf numFmtId="0" fontId="3" fillId="0" borderId="11" xfId="0" applyFont="1" applyBorder="1" applyAlignment="1" applyProtection="1">
      <alignment wrapText="1"/>
    </xf>
    <xf numFmtId="0" fontId="5" fillId="0" borderId="12" xfId="0" applyFont="1" applyBorder="1" applyProtection="1"/>
    <xf numFmtId="0" fontId="5" fillId="0" borderId="13" xfId="0" applyFont="1" applyBorder="1" applyProtection="1"/>
    <xf numFmtId="3" fontId="5" fillId="0" borderId="13" xfId="0" applyNumberFormat="1" applyFont="1" applyBorder="1" applyProtection="1"/>
    <xf numFmtId="0" fontId="5" fillId="0" borderId="14" xfId="0" applyFont="1" applyBorder="1" applyAlignment="1" applyProtection="1">
      <alignment wrapText="1"/>
    </xf>
    <xf numFmtId="0" fontId="5" fillId="0" borderId="15" xfId="0" applyFont="1" applyBorder="1" applyProtection="1"/>
    <xf numFmtId="0" fontId="5" fillId="0" borderId="7" xfId="0" applyFont="1" applyBorder="1" applyProtection="1"/>
    <xf numFmtId="3" fontId="5" fillId="0" borderId="7" xfId="0" applyNumberFormat="1" applyFont="1" applyBorder="1" applyProtection="1"/>
    <xf numFmtId="4" fontId="5" fillId="0" borderId="7" xfId="0" applyNumberFormat="1" applyFont="1" applyBorder="1" applyProtection="1"/>
    <xf numFmtId="0" fontId="5" fillId="0" borderId="16" xfId="0" applyFont="1" applyBorder="1" applyAlignment="1" applyProtection="1">
      <alignment wrapText="1"/>
    </xf>
    <xf numFmtId="4" fontId="5" fillId="0" borderId="9" xfId="0" applyNumberFormat="1" applyFont="1" applyBorder="1" applyProtection="1"/>
    <xf numFmtId="0" fontId="5" fillId="0" borderId="9" xfId="0" applyFont="1" applyBorder="1" applyAlignment="1" applyProtection="1">
      <alignment wrapText="1"/>
    </xf>
    <xf numFmtId="49" fontId="3" fillId="0" borderId="9" xfId="0" applyNumberFormat="1" applyFont="1" applyBorder="1" applyProtection="1"/>
    <xf numFmtId="3" fontId="3" fillId="0" borderId="2" xfId="0" applyNumberFormat="1" applyFont="1" applyBorder="1" applyProtection="1"/>
    <xf numFmtId="164" fontId="3" fillId="0" borderId="2" xfId="0" applyNumberFormat="1" applyFont="1" applyBorder="1" applyAlignment="1" applyProtection="1">
      <alignment wrapText="1"/>
    </xf>
    <xf numFmtId="0" fontId="3" fillId="0" borderId="2" xfId="0" applyFont="1" applyBorder="1" applyProtection="1"/>
    <xf numFmtId="164" fontId="3" fillId="0" borderId="9" xfId="0" applyNumberFormat="1" applyFont="1" applyBorder="1" applyAlignment="1" applyProtection="1">
      <alignment horizontal="left" wrapText="1"/>
    </xf>
    <xf numFmtId="164" fontId="3" fillId="0" borderId="9" xfId="0" applyNumberFormat="1" applyFont="1" applyBorder="1" applyAlignment="1" applyProtection="1">
      <alignment wrapText="1"/>
    </xf>
    <xf numFmtId="49" fontId="3" fillId="0" borderId="2" xfId="0" applyNumberFormat="1" applyFont="1" applyBorder="1" applyProtection="1"/>
    <xf numFmtId="0" fontId="3" fillId="0" borderId="17" xfId="0" applyFont="1" applyBorder="1" applyAlignment="1" applyProtection="1">
      <alignment horizontal="right"/>
    </xf>
    <xf numFmtId="164" fontId="3" fillId="0" borderId="3" xfId="0" applyNumberFormat="1" applyFont="1" applyBorder="1" applyAlignment="1" applyProtection="1">
      <alignment wrapText="1"/>
    </xf>
    <xf numFmtId="0" fontId="5" fillId="0" borderId="2" xfId="0" applyFont="1" applyBorder="1" applyProtection="1"/>
    <xf numFmtId="3" fontId="5" fillId="0" borderId="2" xfId="0" applyNumberFormat="1" applyFont="1" applyBorder="1" applyProtection="1"/>
    <xf numFmtId="164" fontId="5" fillId="0" borderId="2" xfId="0" applyNumberFormat="1" applyFont="1" applyBorder="1" applyAlignment="1" applyProtection="1">
      <alignment wrapText="1"/>
    </xf>
    <xf numFmtId="0" fontId="5" fillId="0" borderId="18" xfId="0" applyFont="1" applyBorder="1" applyProtection="1"/>
    <xf numFmtId="0" fontId="5" fillId="0" borderId="19" xfId="0" applyFont="1" applyBorder="1" applyProtection="1"/>
    <xf numFmtId="3" fontId="5" fillId="0" borderId="19" xfId="0" applyNumberFormat="1" applyFont="1" applyBorder="1" applyProtection="1"/>
    <xf numFmtId="164" fontId="5" fillId="0" borderId="20" xfId="0" applyNumberFormat="1" applyFont="1" applyBorder="1" applyAlignment="1" applyProtection="1">
      <alignment wrapText="1"/>
    </xf>
    <xf numFmtId="0" fontId="3" fillId="0" borderId="2" xfId="0" applyFont="1" applyBorder="1" applyAlignment="1" applyProtection="1">
      <alignment horizontal="right"/>
    </xf>
    <xf numFmtId="0" fontId="3" fillId="0" borderId="3" xfId="0" applyFont="1" applyBorder="1" applyProtection="1"/>
    <xf numFmtId="0" fontId="3" fillId="0" borderId="3" xfId="0" applyFont="1" applyBorder="1" applyAlignment="1" applyProtection="1">
      <alignment wrapText="1"/>
    </xf>
    <xf numFmtId="3" fontId="3" fillId="0" borderId="3" xfId="0" applyNumberFormat="1" applyFont="1" applyBorder="1" applyProtection="1"/>
    <xf numFmtId="0" fontId="5" fillId="0" borderId="21" xfId="0" applyFont="1" applyBorder="1" applyProtection="1"/>
    <xf numFmtId="0" fontId="3" fillId="0" borderId="22" xfId="0" applyFont="1" applyBorder="1" applyProtection="1"/>
    <xf numFmtId="0" fontId="5" fillId="0" borderId="23" xfId="0" applyFont="1" applyBorder="1" applyProtection="1"/>
    <xf numFmtId="0" fontId="3" fillId="0" borderId="7" xfId="0" applyFont="1" applyBorder="1" applyProtection="1"/>
    <xf numFmtId="0" fontId="3" fillId="0" borderId="17" xfId="0" applyFont="1" applyBorder="1" applyProtection="1"/>
    <xf numFmtId="0" fontId="3" fillId="0" borderId="2" xfId="0" applyFont="1" applyBorder="1" applyAlignment="1" applyProtection="1">
      <alignment wrapText="1"/>
    </xf>
    <xf numFmtId="1" fontId="3" fillId="0" borderId="2" xfId="0" applyNumberFormat="1" applyFont="1" applyBorder="1" applyProtection="1"/>
    <xf numFmtId="1" fontId="3" fillId="0" borderId="3" xfId="0" applyNumberFormat="1" applyFont="1" applyBorder="1" applyProtection="1"/>
    <xf numFmtId="49" fontId="3" fillId="0" borderId="3" xfId="0" applyNumberFormat="1" applyFont="1" applyBorder="1" applyAlignment="1" applyProtection="1">
      <alignment wrapText="1"/>
    </xf>
    <xf numFmtId="4" fontId="5" fillId="0" borderId="11" xfId="0" applyNumberFormat="1" applyFont="1" applyBorder="1" applyProtection="1"/>
    <xf numFmtId="49" fontId="3" fillId="0" borderId="11" xfId="0" applyNumberFormat="1" applyFont="1" applyBorder="1" applyAlignment="1" applyProtection="1">
      <alignment wrapText="1"/>
    </xf>
    <xf numFmtId="49" fontId="3" fillId="0" borderId="16" xfId="0" applyNumberFormat="1" applyFont="1" applyBorder="1" applyAlignment="1" applyProtection="1">
      <alignment wrapText="1"/>
    </xf>
    <xf numFmtId="0" fontId="5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2" xfId="0" applyFont="1" applyFill="1" applyBorder="1" applyProtection="1"/>
    <xf numFmtId="0" fontId="3" fillId="2" borderId="9" xfId="0" applyFont="1" applyFill="1" applyBorder="1" applyAlignment="1" applyProtection="1">
      <alignment wrapText="1"/>
    </xf>
    <xf numFmtId="0" fontId="3" fillId="2" borderId="3" xfId="0" applyFont="1" applyFill="1" applyBorder="1" applyProtection="1"/>
    <xf numFmtId="4" fontId="3" fillId="0" borderId="3" xfId="0" applyNumberFormat="1" applyFont="1" applyBorder="1" applyProtection="1"/>
    <xf numFmtId="0" fontId="3" fillId="2" borderId="12" xfId="0" applyFont="1" applyFill="1" applyBorder="1" applyProtection="1"/>
    <xf numFmtId="0" fontId="3" fillId="2" borderId="13" xfId="0" applyFont="1" applyFill="1" applyBorder="1" applyProtection="1"/>
    <xf numFmtId="0" fontId="5" fillId="2" borderId="13" xfId="0" applyFont="1" applyFill="1" applyBorder="1" applyProtection="1"/>
    <xf numFmtId="0" fontId="3" fillId="0" borderId="13" xfId="0" applyFont="1" applyBorder="1" applyProtection="1"/>
    <xf numFmtId="0" fontId="3" fillId="0" borderId="14" xfId="0" applyFont="1" applyBorder="1" applyAlignment="1" applyProtection="1">
      <alignment wrapText="1"/>
    </xf>
    <xf numFmtId="0" fontId="3" fillId="2" borderId="15" xfId="0" applyFont="1" applyFill="1" applyBorder="1" applyProtection="1"/>
    <xf numFmtId="0" fontId="3" fillId="2" borderId="7" xfId="0" applyFont="1" applyFill="1" applyBorder="1" applyProtection="1"/>
    <xf numFmtId="0" fontId="5" fillId="2" borderId="7" xfId="0" applyFont="1" applyFill="1" applyBorder="1" applyProtection="1"/>
    <xf numFmtId="0" fontId="3" fillId="0" borderId="16" xfId="0" applyFont="1" applyBorder="1" applyAlignment="1" applyProtection="1">
      <alignment wrapText="1"/>
    </xf>
    <xf numFmtId="3" fontId="5" fillId="0" borderId="9" xfId="0" applyNumberFormat="1" applyFont="1" applyBorder="1" applyProtection="1"/>
    <xf numFmtId="0" fontId="3" fillId="0" borderId="9" xfId="0" applyFont="1" applyBorder="1" applyAlignment="1" applyProtection="1">
      <alignment wrapText="1"/>
    </xf>
    <xf numFmtId="3" fontId="5" fillId="0" borderId="11" xfId="0" applyNumberFormat="1" applyFont="1" applyBorder="1" applyProtection="1"/>
    <xf numFmtId="49" fontId="3" fillId="0" borderId="2" xfId="0" applyNumberFormat="1" applyFont="1" applyBorder="1" applyAlignment="1" applyProtection="1">
      <alignment wrapText="1"/>
    </xf>
    <xf numFmtId="49" fontId="3" fillId="0" borderId="3" xfId="0" applyNumberFormat="1" applyFont="1" applyBorder="1" applyProtection="1"/>
    <xf numFmtId="0" fontId="5" fillId="0" borderId="24" xfId="0" applyFont="1" applyBorder="1" applyProtection="1"/>
    <xf numFmtId="2" fontId="5" fillId="0" borderId="9" xfId="0" applyNumberFormat="1" applyFont="1" applyBorder="1" applyProtection="1"/>
    <xf numFmtId="49" fontId="3" fillId="2" borderId="9" xfId="0" applyNumberFormat="1" applyFont="1" applyFill="1" applyBorder="1" applyAlignment="1" applyProtection="1">
      <alignment wrapText="1"/>
    </xf>
    <xf numFmtId="49" fontId="3" fillId="2" borderId="2" xfId="0" applyNumberFormat="1" applyFont="1" applyFill="1" applyBorder="1" applyProtection="1"/>
    <xf numFmtId="0" fontId="3" fillId="2" borderId="25" xfId="0" applyFont="1" applyFill="1" applyBorder="1" applyProtection="1"/>
    <xf numFmtId="49" fontId="3" fillId="2" borderId="9" xfId="0" applyNumberFormat="1" applyFont="1" applyFill="1" applyBorder="1" applyProtection="1"/>
    <xf numFmtId="0" fontId="3" fillId="2" borderId="25" xfId="0" applyFont="1" applyFill="1" applyBorder="1" applyAlignment="1" applyProtection="1">
      <alignment horizontal="right"/>
    </xf>
    <xf numFmtId="0" fontId="3" fillId="2" borderId="26" xfId="0" applyFont="1" applyFill="1" applyBorder="1" applyProtection="1"/>
    <xf numFmtId="2" fontId="3" fillId="0" borderId="9" xfId="0" applyNumberFormat="1" applyFont="1" applyBorder="1" applyProtection="1"/>
    <xf numFmtId="0" fontId="3" fillId="2" borderId="11" xfId="0" applyFont="1" applyFill="1" applyBorder="1" applyProtection="1"/>
    <xf numFmtId="2" fontId="3" fillId="0" borderId="11" xfId="0" applyNumberFormat="1" applyFont="1" applyBorder="1" applyProtection="1"/>
    <xf numFmtId="0" fontId="3" fillId="2" borderId="2" xfId="0" applyFont="1" applyFill="1" applyBorder="1" applyAlignment="1" applyProtection="1">
      <alignment wrapText="1"/>
    </xf>
    <xf numFmtId="49" fontId="3" fillId="2" borderId="2" xfId="0" applyNumberFormat="1" applyFont="1" applyFill="1" applyBorder="1" applyAlignment="1" applyProtection="1">
      <alignment wrapText="1"/>
    </xf>
    <xf numFmtId="0" fontId="3" fillId="2" borderId="2" xfId="0" applyFont="1" applyFill="1" applyBorder="1" applyAlignment="1" applyProtection="1">
      <alignment horizontal="right"/>
    </xf>
    <xf numFmtId="49" fontId="3" fillId="2" borderId="3" xfId="0" applyNumberFormat="1" applyFont="1" applyFill="1" applyBorder="1" applyAlignment="1" applyProtection="1">
      <alignment wrapText="1"/>
    </xf>
    <xf numFmtId="0" fontId="3" fillId="2" borderId="3" xfId="0" applyFont="1" applyFill="1" applyBorder="1" applyAlignment="1" applyProtection="1">
      <alignment wrapText="1"/>
    </xf>
    <xf numFmtId="0" fontId="5" fillId="2" borderId="12" xfId="0" applyFont="1" applyFill="1" applyBorder="1" applyProtection="1"/>
    <xf numFmtId="0" fontId="5" fillId="2" borderId="15" xfId="0" applyFont="1" applyFill="1" applyBorder="1" applyProtection="1"/>
    <xf numFmtId="0" fontId="5" fillId="0" borderId="17" xfId="0" applyFont="1" applyBorder="1" applyProtection="1"/>
    <xf numFmtId="0" fontId="5" fillId="0" borderId="11" xfId="0" applyFont="1" applyBorder="1" applyProtection="1"/>
    <xf numFmtId="0" fontId="5" fillId="0" borderId="11" xfId="0" applyFont="1" applyBorder="1" applyAlignment="1" applyProtection="1">
      <alignment wrapText="1"/>
    </xf>
    <xf numFmtId="4" fontId="5" fillId="0" borderId="27" xfId="0" applyNumberFormat="1" applyFont="1" applyBorder="1" applyProtection="1"/>
    <xf numFmtId="0" fontId="5" fillId="0" borderId="27" xfId="0" applyFont="1" applyBorder="1" applyAlignment="1" applyProtection="1">
      <alignment wrapText="1"/>
    </xf>
    <xf numFmtId="4" fontId="5" fillId="0" borderId="28" xfId="0" applyNumberFormat="1" applyFont="1" applyBorder="1" applyProtection="1"/>
    <xf numFmtId="0" fontId="5" fillId="2" borderId="17" xfId="0" applyFont="1" applyFill="1" applyBorder="1" applyProtection="1"/>
    <xf numFmtId="0" fontId="5" fillId="2" borderId="11" xfId="0" applyFont="1" applyFill="1" applyBorder="1" applyProtection="1"/>
    <xf numFmtId="0" fontId="5" fillId="2" borderId="3" xfId="0" applyFont="1" applyFill="1" applyBorder="1" applyProtection="1"/>
    <xf numFmtId="0" fontId="5" fillId="2" borderId="3" xfId="0" applyFont="1" applyFill="1" applyBorder="1" applyAlignment="1" applyProtection="1">
      <alignment wrapText="1"/>
    </xf>
    <xf numFmtId="0" fontId="5" fillId="0" borderId="3" xfId="0" applyFont="1" applyBorder="1" applyProtection="1"/>
    <xf numFmtId="49" fontId="3" fillId="2" borderId="11" xfId="0" applyNumberFormat="1" applyFont="1" applyFill="1" applyBorder="1" applyProtection="1"/>
    <xf numFmtId="49" fontId="3" fillId="2" borderId="3" xfId="0" applyNumberFormat="1" applyFont="1" applyFill="1" applyBorder="1" applyProtection="1"/>
    <xf numFmtId="0" fontId="3" fillId="0" borderId="29" xfId="0" applyFont="1" applyBorder="1" applyAlignment="1" applyProtection="1">
      <alignment wrapText="1"/>
    </xf>
    <xf numFmtId="4" fontId="5" fillId="0" borderId="13" xfId="0" applyNumberFormat="1" applyFont="1" applyBorder="1" applyProtection="1"/>
    <xf numFmtId="0" fontId="5" fillId="0" borderId="0" xfId="0" applyFont="1" applyProtection="1"/>
    <xf numFmtId="4" fontId="5" fillId="0" borderId="0" xfId="0" applyNumberFormat="1" applyFont="1" applyProtection="1"/>
    <xf numFmtId="0" fontId="5" fillId="0" borderId="0" xfId="0" applyFont="1" applyAlignment="1" applyProtection="1">
      <alignment wrapText="1"/>
    </xf>
    <xf numFmtId="0" fontId="3" fillId="0" borderId="0" xfId="0" applyFont="1" applyProtection="1"/>
    <xf numFmtId="3" fontId="3" fillId="0" borderId="0" xfId="0" applyNumberFormat="1" applyFont="1" applyProtection="1"/>
    <xf numFmtId="0" fontId="5" fillId="0" borderId="30" xfId="0" applyFont="1" applyBorder="1" applyProtection="1"/>
    <xf numFmtId="0" fontId="5" fillId="0" borderId="31" xfId="0" applyFont="1" applyBorder="1" applyProtection="1"/>
    <xf numFmtId="4" fontId="5" fillId="0" borderId="32" xfId="0" applyNumberFormat="1" applyFont="1" applyBorder="1" applyProtection="1"/>
    <xf numFmtId="0" fontId="3" fillId="0" borderId="33" xfId="0" applyFont="1" applyBorder="1" applyProtection="1"/>
    <xf numFmtId="4" fontId="3" fillId="0" borderId="34" xfId="0" applyNumberFormat="1" applyFont="1" applyBorder="1" applyProtection="1"/>
    <xf numFmtId="0" fontId="3" fillId="0" borderId="18" xfId="0" applyFont="1" applyBorder="1" applyProtection="1"/>
    <xf numFmtId="0" fontId="3" fillId="0" borderId="19" xfId="0" applyFont="1" applyBorder="1" applyProtection="1"/>
    <xf numFmtId="4" fontId="3" fillId="0" borderId="35" xfId="0" applyNumberFormat="1" applyFont="1" applyBorder="1" applyProtection="1"/>
    <xf numFmtId="4" fontId="3" fillId="0" borderId="8" xfId="0" applyNumberFormat="1" applyFont="1" applyBorder="1" applyProtection="1"/>
    <xf numFmtId="0" fontId="3" fillId="0" borderId="36" xfId="0" applyFont="1" applyBorder="1" applyProtection="1"/>
    <xf numFmtId="0" fontId="3" fillId="0" borderId="29" xfId="0" applyFont="1" applyBorder="1" applyProtection="1"/>
    <xf numFmtId="4" fontId="3" fillId="0" borderId="37" xfId="0" applyNumberFormat="1" applyFont="1" applyBorder="1" applyProtection="1"/>
    <xf numFmtId="4" fontId="5" fillId="0" borderId="38" xfId="0" applyNumberFormat="1" applyFont="1" applyBorder="1" applyProtection="1"/>
    <xf numFmtId="4" fontId="5" fillId="0" borderId="6" xfId="0" applyNumberFormat="1" applyFont="1" applyBorder="1" applyProtection="1"/>
    <xf numFmtId="0" fontId="3" fillId="2" borderId="38" xfId="0" applyFont="1" applyFill="1" applyBorder="1" applyProtection="1"/>
    <xf numFmtId="14" fontId="3" fillId="0" borderId="0" xfId="0" applyNumberFormat="1" applyFont="1" applyProtection="1"/>
    <xf numFmtId="3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7B21-29BC-4B5C-BA31-F1804BB91522}">
  <sheetPr>
    <pageSetUpPr fitToPage="1"/>
  </sheetPr>
  <dimension ref="A1:AT212"/>
  <sheetViews>
    <sheetView tabSelected="1" zoomScaleNormal="100" workbookViewId="0">
      <pane ySplit="2" topLeftCell="A3" activePane="bottomLeft" state="frozen"/>
      <selection activeCell="H1" sqref="H1"/>
      <selection pane="bottomLeft" activeCell="AB4" sqref="AB4"/>
    </sheetView>
  </sheetViews>
  <sheetFormatPr defaultColWidth="11.42578125" defaultRowHeight="12.75" x14ac:dyDescent="0.2"/>
  <cols>
    <col min="1" max="1" width="5.42578125" style="5" customWidth="1"/>
    <col min="2" max="2" width="3.7109375" style="5" hidden="1" customWidth="1"/>
    <col min="3" max="3" width="10.28515625" style="5" customWidth="1"/>
    <col min="4" max="4" width="3.42578125" style="5" hidden="1" customWidth="1"/>
    <col min="5" max="5" width="2.85546875" style="5" hidden="1" customWidth="1"/>
    <col min="6" max="6" width="4.140625" style="5" hidden="1" customWidth="1"/>
    <col min="7" max="7" width="4.7109375" style="5" hidden="1" customWidth="1"/>
    <col min="8" max="8" width="3.42578125" style="5" hidden="1" customWidth="1"/>
    <col min="9" max="9" width="5.28515625" style="5" hidden="1" customWidth="1"/>
    <col min="10" max="10" width="42.5703125" style="5" customWidth="1"/>
    <col min="11" max="11" width="8.28515625" style="5" hidden="1" customWidth="1"/>
    <col min="12" max="14" width="14.85546875" style="2" hidden="1" customWidth="1"/>
    <col min="15" max="15" width="11.140625" style="2" hidden="1" customWidth="1"/>
    <col min="16" max="16" width="11" style="2" hidden="1" customWidth="1"/>
    <col min="17" max="21" width="10.5703125" style="2" hidden="1" customWidth="1"/>
    <col min="22" max="24" width="10.85546875" style="2" hidden="1" customWidth="1"/>
    <col min="25" max="26" width="10.85546875" style="2" customWidth="1"/>
    <col min="27" max="27" width="11" style="2" customWidth="1"/>
    <col min="28" max="28" width="27.28515625" style="5" customWidth="1"/>
    <col min="29" max="29" width="16.140625" style="5" customWidth="1"/>
    <col min="30" max="32" width="12.7109375" style="5" customWidth="1"/>
    <col min="33" max="33" width="11.7109375" style="5" bestFit="1" customWidth="1"/>
    <col min="34" max="34" width="11.42578125" style="5"/>
    <col min="35" max="35" width="11.7109375" style="5" bestFit="1" customWidth="1"/>
    <col min="36" max="37" width="11.42578125" style="5"/>
    <col min="38" max="38" width="15.42578125" style="5" customWidth="1"/>
    <col min="39" max="16384" width="11.42578125" style="5"/>
  </cols>
  <sheetData>
    <row r="1" spans="1:41" ht="96" customHeight="1" thickBot="1" x14ac:dyDescent="0.25">
      <c r="A1" s="21"/>
      <c r="B1" s="22"/>
      <c r="C1" s="23"/>
      <c r="D1" s="23"/>
      <c r="E1" s="23"/>
      <c r="F1" s="23"/>
      <c r="G1" s="23"/>
      <c r="H1" s="23"/>
      <c r="I1" s="24"/>
      <c r="J1" s="25" t="s">
        <v>148</v>
      </c>
      <c r="K1" s="22"/>
      <c r="L1" s="26" t="s">
        <v>174</v>
      </c>
      <c r="M1" s="26" t="s">
        <v>174</v>
      </c>
      <c r="N1" s="26" t="s">
        <v>174</v>
      </c>
      <c r="O1" s="26" t="s">
        <v>192</v>
      </c>
      <c r="P1" s="26" t="s">
        <v>193</v>
      </c>
      <c r="Q1" s="26" t="s">
        <v>199</v>
      </c>
      <c r="R1" s="26" t="s">
        <v>193</v>
      </c>
      <c r="S1" s="26" t="s">
        <v>210</v>
      </c>
      <c r="T1" s="26" t="s">
        <v>210</v>
      </c>
      <c r="U1" s="26" t="s">
        <v>210</v>
      </c>
      <c r="V1" s="26" t="s">
        <v>210</v>
      </c>
      <c r="W1" s="26" t="s">
        <v>192</v>
      </c>
      <c r="X1" s="26" t="s">
        <v>193</v>
      </c>
      <c r="Y1" s="26" t="s">
        <v>260</v>
      </c>
      <c r="Z1" s="26" t="s">
        <v>261</v>
      </c>
      <c r="AA1" s="26" t="s">
        <v>262</v>
      </c>
      <c r="AB1" s="24"/>
    </row>
    <row r="2" spans="1:41" ht="47.25" customHeight="1" thickBot="1" x14ac:dyDescent="0.25">
      <c r="A2" s="27" t="s">
        <v>9</v>
      </c>
      <c r="B2" s="28" t="s">
        <v>0</v>
      </c>
      <c r="C2" s="29" t="s">
        <v>15</v>
      </c>
      <c r="D2" s="30"/>
      <c r="E2" s="30"/>
      <c r="F2" s="30"/>
      <c r="G2" s="30"/>
      <c r="H2" s="30"/>
      <c r="I2" s="31"/>
      <c r="J2" s="32" t="s">
        <v>71</v>
      </c>
      <c r="K2" s="32" t="s">
        <v>77</v>
      </c>
      <c r="L2" s="33">
        <v>2016</v>
      </c>
      <c r="M2" s="33">
        <v>2017</v>
      </c>
      <c r="N2" s="33">
        <v>2018</v>
      </c>
      <c r="O2" s="33">
        <v>2019</v>
      </c>
      <c r="P2" s="33">
        <v>2019</v>
      </c>
      <c r="Q2" s="33">
        <v>2020</v>
      </c>
      <c r="R2" s="33">
        <v>2020</v>
      </c>
      <c r="S2" s="33">
        <v>2019</v>
      </c>
      <c r="T2" s="33">
        <v>2020</v>
      </c>
      <c r="U2" s="33">
        <v>2021</v>
      </c>
      <c r="V2" s="33">
        <v>2022</v>
      </c>
      <c r="W2" s="33">
        <v>2023</v>
      </c>
      <c r="X2" s="33">
        <v>2023</v>
      </c>
      <c r="Y2" s="33">
        <v>2024</v>
      </c>
      <c r="Z2" s="33" t="s">
        <v>263</v>
      </c>
      <c r="AA2" s="33">
        <v>2024</v>
      </c>
      <c r="AB2" s="34" t="s">
        <v>10</v>
      </c>
    </row>
    <row r="3" spans="1:41" x14ac:dyDescent="0.2">
      <c r="A3" s="35"/>
      <c r="B3" s="35"/>
      <c r="C3" s="36" t="s">
        <v>58</v>
      </c>
      <c r="D3" s="37"/>
      <c r="E3" s="37"/>
      <c r="F3" s="37"/>
      <c r="G3" s="37"/>
      <c r="H3" s="37" t="s">
        <v>3</v>
      </c>
      <c r="I3" s="37" t="s">
        <v>60</v>
      </c>
      <c r="J3" s="38" t="s">
        <v>34</v>
      </c>
      <c r="K3" s="35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40"/>
    </row>
    <row r="4" spans="1:41" ht="79.5" thickBot="1" x14ac:dyDescent="0.25">
      <c r="A4" s="41">
        <v>1</v>
      </c>
      <c r="B4" s="42" t="s">
        <v>109</v>
      </c>
      <c r="C4" s="43">
        <v>111003</v>
      </c>
      <c r="D4" s="41" t="s">
        <v>22</v>
      </c>
      <c r="E4" s="41"/>
      <c r="F4" s="41"/>
      <c r="G4" s="41" t="s">
        <v>2</v>
      </c>
      <c r="H4" s="41"/>
      <c r="I4" s="41">
        <v>41</v>
      </c>
      <c r="J4" s="41" t="s">
        <v>18</v>
      </c>
      <c r="K4" s="41" t="s">
        <v>3</v>
      </c>
      <c r="L4" s="43">
        <v>576060</v>
      </c>
      <c r="M4" s="43">
        <v>642170</v>
      </c>
      <c r="N4" s="43">
        <v>659800</v>
      </c>
      <c r="O4" s="43">
        <v>799430</v>
      </c>
      <c r="P4" s="43">
        <v>880000</v>
      </c>
      <c r="Q4" s="43">
        <v>865000</v>
      </c>
      <c r="R4" s="43">
        <v>865000</v>
      </c>
      <c r="S4" s="43">
        <v>880300</v>
      </c>
      <c r="T4" s="43">
        <v>884810</v>
      </c>
      <c r="U4" s="43">
        <v>919350</v>
      </c>
      <c r="V4" s="43">
        <v>1000550</v>
      </c>
      <c r="W4" s="43">
        <v>1063860</v>
      </c>
      <c r="X4" s="43">
        <v>1086420</v>
      </c>
      <c r="Y4" s="43">
        <v>1086850</v>
      </c>
      <c r="Z4" s="43">
        <v>534310</v>
      </c>
      <c r="AA4" s="44">
        <f>Z4/Y4*100</f>
        <v>49.16133781110549</v>
      </c>
      <c r="AB4" s="45" t="s">
        <v>267</v>
      </c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s="6" customFormat="1" ht="13.5" hidden="1" thickBot="1" x14ac:dyDescent="0.25">
      <c r="A5" s="46"/>
      <c r="B5" s="47"/>
      <c r="C5" s="47"/>
      <c r="D5" s="47"/>
      <c r="E5" s="47"/>
      <c r="F5" s="47"/>
      <c r="G5" s="47"/>
      <c r="H5" s="47"/>
      <c r="I5" s="47"/>
      <c r="J5" s="47" t="s">
        <v>11</v>
      </c>
      <c r="K5" s="47"/>
      <c r="L5" s="48">
        <f t="shared" ref="L5:AA5" si="0">SUM(L4:L4)</f>
        <v>576060</v>
      </c>
      <c r="M5" s="48">
        <f t="shared" si="0"/>
        <v>642170</v>
      </c>
      <c r="N5" s="48">
        <f t="shared" si="0"/>
        <v>659800</v>
      </c>
      <c r="O5" s="48">
        <f t="shared" si="0"/>
        <v>799430</v>
      </c>
      <c r="P5" s="48">
        <f t="shared" si="0"/>
        <v>880000</v>
      </c>
      <c r="Q5" s="48">
        <f t="shared" si="0"/>
        <v>865000</v>
      </c>
      <c r="R5" s="48">
        <f t="shared" si="0"/>
        <v>865000</v>
      </c>
      <c r="S5" s="48">
        <f t="shared" si="0"/>
        <v>880300</v>
      </c>
      <c r="T5" s="48">
        <f t="shared" si="0"/>
        <v>884810</v>
      </c>
      <c r="U5" s="48">
        <f t="shared" si="0"/>
        <v>919350</v>
      </c>
      <c r="V5" s="48">
        <f t="shared" si="0"/>
        <v>1000550</v>
      </c>
      <c r="W5" s="48">
        <f t="shared" si="0"/>
        <v>1063860</v>
      </c>
      <c r="X5" s="48">
        <f t="shared" si="0"/>
        <v>1086420</v>
      </c>
      <c r="Y5" s="48">
        <f t="shared" si="0"/>
        <v>1086850</v>
      </c>
      <c r="Z5" s="48">
        <f t="shared" si="0"/>
        <v>534310</v>
      </c>
      <c r="AA5" s="48">
        <f t="shared" si="0"/>
        <v>49.16133781110549</v>
      </c>
      <c r="AB5" s="49"/>
      <c r="AG5" s="7"/>
      <c r="AH5" s="7"/>
      <c r="AI5" s="7"/>
      <c r="AJ5" s="7"/>
      <c r="AK5" s="7"/>
    </row>
    <row r="6" spans="1:41" s="6" customFormat="1" ht="13.5" thickBot="1" x14ac:dyDescent="0.25">
      <c r="A6" s="50"/>
      <c r="B6" s="51"/>
      <c r="C6" s="51">
        <v>110</v>
      </c>
      <c r="D6" s="51"/>
      <c r="E6" s="51"/>
      <c r="F6" s="51"/>
      <c r="G6" s="51"/>
      <c r="H6" s="51"/>
      <c r="I6" s="51"/>
      <c r="J6" s="51" t="s">
        <v>35</v>
      </c>
      <c r="K6" s="51"/>
      <c r="L6" s="52">
        <f t="shared" ref="L6:Z6" si="1">L5</f>
        <v>576060</v>
      </c>
      <c r="M6" s="52">
        <f t="shared" si="1"/>
        <v>642170</v>
      </c>
      <c r="N6" s="52">
        <f t="shared" si="1"/>
        <v>659800</v>
      </c>
      <c r="O6" s="52">
        <f t="shared" si="1"/>
        <v>799430</v>
      </c>
      <c r="P6" s="52">
        <f t="shared" si="1"/>
        <v>880000</v>
      </c>
      <c r="Q6" s="52">
        <f t="shared" si="1"/>
        <v>865000</v>
      </c>
      <c r="R6" s="52">
        <f t="shared" si="1"/>
        <v>865000</v>
      </c>
      <c r="S6" s="52">
        <f t="shared" si="1"/>
        <v>880300</v>
      </c>
      <c r="T6" s="52">
        <f t="shared" si="1"/>
        <v>884810</v>
      </c>
      <c r="U6" s="52">
        <f t="shared" si="1"/>
        <v>919350</v>
      </c>
      <c r="V6" s="52">
        <f t="shared" si="1"/>
        <v>1000550</v>
      </c>
      <c r="W6" s="52">
        <f t="shared" si="1"/>
        <v>1063860</v>
      </c>
      <c r="X6" s="52">
        <f t="shared" si="1"/>
        <v>1086420</v>
      </c>
      <c r="Y6" s="52">
        <f t="shared" si="1"/>
        <v>1086850</v>
      </c>
      <c r="Z6" s="52">
        <f t="shared" si="1"/>
        <v>534310</v>
      </c>
      <c r="AA6" s="53">
        <f>Z6/Y6*100</f>
        <v>49.16133781110549</v>
      </c>
      <c r="AB6" s="54"/>
    </row>
    <row r="7" spans="1:41" s="6" customFormat="1" x14ac:dyDescent="0.2">
      <c r="A7" s="38"/>
      <c r="B7" s="38"/>
      <c r="C7" s="38"/>
      <c r="D7" s="38"/>
      <c r="E7" s="38"/>
      <c r="F7" s="38"/>
      <c r="G7" s="38"/>
      <c r="H7" s="38"/>
      <c r="I7" s="38"/>
      <c r="J7" s="38" t="s">
        <v>226</v>
      </c>
      <c r="K7" s="38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6"/>
    </row>
    <row r="8" spans="1:41" ht="56.25" x14ac:dyDescent="0.2">
      <c r="A8" s="35">
        <f>A4+1</f>
        <v>2</v>
      </c>
      <c r="B8" s="57" t="s">
        <v>109</v>
      </c>
      <c r="C8" s="35">
        <v>121001</v>
      </c>
      <c r="D8" s="35" t="s">
        <v>22</v>
      </c>
      <c r="E8" s="35"/>
      <c r="F8" s="35"/>
      <c r="G8" s="35" t="s">
        <v>2</v>
      </c>
      <c r="H8" s="35"/>
      <c r="I8" s="35">
        <v>41</v>
      </c>
      <c r="J8" s="35" t="s">
        <v>72</v>
      </c>
      <c r="K8" s="35" t="s">
        <v>3</v>
      </c>
      <c r="L8" s="58">
        <v>35400</v>
      </c>
      <c r="M8" s="58">
        <v>39400</v>
      </c>
      <c r="N8" s="58">
        <v>48800</v>
      </c>
      <c r="O8" s="58">
        <v>56200</v>
      </c>
      <c r="P8" s="58">
        <v>52980</v>
      </c>
      <c r="Q8" s="58">
        <v>68540</v>
      </c>
      <c r="R8" s="58">
        <v>68540</v>
      </c>
      <c r="S8" s="58">
        <v>52980</v>
      </c>
      <c r="T8" s="58">
        <v>48930</v>
      </c>
      <c r="U8" s="58">
        <v>46200</v>
      </c>
      <c r="V8" s="58">
        <v>45450</v>
      </c>
      <c r="W8" s="58">
        <v>46210</v>
      </c>
      <c r="X8" s="58">
        <v>45140</v>
      </c>
      <c r="Y8" s="58">
        <v>57350</v>
      </c>
      <c r="Z8" s="58">
        <v>17980</v>
      </c>
      <c r="AA8" s="44">
        <f t="shared" ref="AA8:AA16" si="2">Z8/Y8*100</f>
        <v>31.351351351351354</v>
      </c>
      <c r="AB8" s="59" t="s">
        <v>268</v>
      </c>
    </row>
    <row r="9" spans="1:41" ht="92.25" customHeight="1" x14ac:dyDescent="0.25">
      <c r="A9" s="60">
        <f t="shared" ref="A9:A15" si="3">A8+1</f>
        <v>3</v>
      </c>
      <c r="B9" s="57" t="s">
        <v>109</v>
      </c>
      <c r="C9" s="60">
        <v>121002</v>
      </c>
      <c r="D9" s="60" t="s">
        <v>22</v>
      </c>
      <c r="E9" s="60"/>
      <c r="F9" s="60"/>
      <c r="G9" s="60"/>
      <c r="H9" s="60"/>
      <c r="I9" s="35">
        <v>41</v>
      </c>
      <c r="J9" s="60" t="s">
        <v>73</v>
      </c>
      <c r="K9" s="60" t="s">
        <v>3</v>
      </c>
      <c r="L9" s="58">
        <v>219200</v>
      </c>
      <c r="M9" s="58">
        <v>232300</v>
      </c>
      <c r="N9" s="58">
        <v>258200</v>
      </c>
      <c r="O9" s="58">
        <v>299200</v>
      </c>
      <c r="P9" s="58">
        <v>256540</v>
      </c>
      <c r="Q9" s="58">
        <v>331900</v>
      </c>
      <c r="R9" s="58">
        <v>331900</v>
      </c>
      <c r="S9" s="58">
        <v>256540</v>
      </c>
      <c r="T9" s="58">
        <v>348500</v>
      </c>
      <c r="U9" s="58">
        <v>367090</v>
      </c>
      <c r="V9" s="58">
        <v>371990</v>
      </c>
      <c r="W9" s="58">
        <v>372640</v>
      </c>
      <c r="X9" s="58">
        <v>367200</v>
      </c>
      <c r="Y9" s="58">
        <v>466530</v>
      </c>
      <c r="Z9" s="58">
        <v>178170</v>
      </c>
      <c r="AA9" s="44">
        <f t="shared" si="2"/>
        <v>38.190470066233686</v>
      </c>
      <c r="AB9" s="59" t="s">
        <v>269</v>
      </c>
      <c r="AC9" s="8"/>
      <c r="AD9" s="9"/>
      <c r="AE9" s="9"/>
      <c r="AF9" s="9"/>
      <c r="AG9" s="9"/>
      <c r="AH9" s="9"/>
      <c r="AI9" s="9"/>
      <c r="AJ9" s="9"/>
      <c r="AK9" s="9"/>
      <c r="AL9" s="9"/>
    </row>
    <row r="10" spans="1:41" ht="56.25" x14ac:dyDescent="0.2">
      <c r="A10" s="60">
        <f t="shared" si="3"/>
        <v>4</v>
      </c>
      <c r="B10" s="57" t="s">
        <v>109</v>
      </c>
      <c r="C10" s="60">
        <v>121003</v>
      </c>
      <c r="D10" s="60" t="s">
        <v>22</v>
      </c>
      <c r="E10" s="60"/>
      <c r="F10" s="60"/>
      <c r="G10" s="60"/>
      <c r="H10" s="60"/>
      <c r="I10" s="35">
        <v>41</v>
      </c>
      <c r="J10" s="60" t="s">
        <v>74</v>
      </c>
      <c r="K10" s="60" t="s">
        <v>3</v>
      </c>
      <c r="L10" s="58">
        <v>26700</v>
      </c>
      <c r="M10" s="58">
        <v>28200</v>
      </c>
      <c r="N10" s="58">
        <v>47100</v>
      </c>
      <c r="O10" s="58">
        <v>46200</v>
      </c>
      <c r="P10" s="58">
        <v>47940</v>
      </c>
      <c r="Q10" s="58">
        <v>62020</v>
      </c>
      <c r="R10" s="58">
        <v>62020</v>
      </c>
      <c r="S10" s="58">
        <v>47930</v>
      </c>
      <c r="T10" s="58">
        <v>73190</v>
      </c>
      <c r="U10" s="58">
        <v>83160</v>
      </c>
      <c r="V10" s="58">
        <v>78580</v>
      </c>
      <c r="W10" s="58">
        <v>78840</v>
      </c>
      <c r="X10" s="58">
        <v>85590</v>
      </c>
      <c r="Y10" s="58">
        <v>108740</v>
      </c>
      <c r="Z10" s="58">
        <v>50370</v>
      </c>
      <c r="AA10" s="44">
        <f t="shared" si="2"/>
        <v>46.321500827662312</v>
      </c>
      <c r="AB10" s="59" t="s">
        <v>270</v>
      </c>
      <c r="AC10" s="2"/>
      <c r="AD10" s="2"/>
      <c r="AE10" s="2"/>
      <c r="AF10" s="2"/>
      <c r="AG10" s="2"/>
      <c r="AH10" s="2"/>
      <c r="AI10" s="2"/>
    </row>
    <row r="11" spans="1:41" ht="32.25" customHeight="1" x14ac:dyDescent="0.2">
      <c r="A11" s="60">
        <f t="shared" si="3"/>
        <v>5</v>
      </c>
      <c r="B11" s="57" t="s">
        <v>109</v>
      </c>
      <c r="C11" s="60">
        <v>133001</v>
      </c>
      <c r="D11" s="60" t="s">
        <v>22</v>
      </c>
      <c r="E11" s="60"/>
      <c r="F11" s="60"/>
      <c r="G11" s="60"/>
      <c r="H11" s="60"/>
      <c r="I11" s="35">
        <v>41</v>
      </c>
      <c r="J11" s="60" t="s">
        <v>75</v>
      </c>
      <c r="K11" s="60" t="s">
        <v>3</v>
      </c>
      <c r="L11" s="58">
        <v>7400</v>
      </c>
      <c r="M11" s="58">
        <v>7400</v>
      </c>
      <c r="N11" s="58">
        <v>7400</v>
      </c>
      <c r="O11" s="58">
        <v>7400</v>
      </c>
      <c r="P11" s="58">
        <v>7400</v>
      </c>
      <c r="Q11" s="58">
        <v>7400</v>
      </c>
      <c r="R11" s="58">
        <v>7400</v>
      </c>
      <c r="S11" s="58">
        <v>7440</v>
      </c>
      <c r="T11" s="58">
        <v>7460</v>
      </c>
      <c r="U11" s="58">
        <v>7180</v>
      </c>
      <c r="V11" s="58">
        <v>7080</v>
      </c>
      <c r="W11" s="58">
        <v>7400</v>
      </c>
      <c r="X11" s="58">
        <v>7400</v>
      </c>
      <c r="Y11" s="58">
        <v>7400</v>
      </c>
      <c r="Z11" s="58">
        <v>6560</v>
      </c>
      <c r="AA11" s="44">
        <f t="shared" si="2"/>
        <v>88.64864864864866</v>
      </c>
      <c r="AB11" s="61"/>
      <c r="AG11" s="2"/>
    </row>
    <row r="12" spans="1:41" ht="30.75" customHeight="1" x14ac:dyDescent="0.2">
      <c r="A12" s="60">
        <f>A11+1</f>
        <v>6</v>
      </c>
      <c r="B12" s="57" t="s">
        <v>109</v>
      </c>
      <c r="C12" s="60">
        <v>133003</v>
      </c>
      <c r="D12" s="60" t="s">
        <v>22</v>
      </c>
      <c r="E12" s="60"/>
      <c r="F12" s="60"/>
      <c r="G12" s="60"/>
      <c r="H12" s="60"/>
      <c r="I12" s="35">
        <v>41</v>
      </c>
      <c r="J12" s="60" t="s">
        <v>19</v>
      </c>
      <c r="K12" s="60"/>
      <c r="L12" s="58">
        <v>630</v>
      </c>
      <c r="M12" s="58">
        <v>630</v>
      </c>
      <c r="N12" s="58">
        <v>630</v>
      </c>
      <c r="O12" s="58">
        <v>14200</v>
      </c>
      <c r="P12" s="58">
        <v>14200</v>
      </c>
      <c r="Q12" s="58">
        <v>2000</v>
      </c>
      <c r="R12" s="58">
        <v>2000</v>
      </c>
      <c r="S12" s="58">
        <v>13980</v>
      </c>
      <c r="T12" s="58">
        <v>0</v>
      </c>
      <c r="U12" s="58">
        <v>3750</v>
      </c>
      <c r="V12" s="58">
        <v>1750</v>
      </c>
      <c r="W12" s="58">
        <v>2000</v>
      </c>
      <c r="X12" s="58">
        <v>2000</v>
      </c>
      <c r="Y12" s="58">
        <v>2000</v>
      </c>
      <c r="Z12" s="58">
        <v>0</v>
      </c>
      <c r="AA12" s="44">
        <f t="shared" si="2"/>
        <v>0</v>
      </c>
      <c r="AB12" s="62"/>
      <c r="AF12" s="10"/>
      <c r="AG12" s="11"/>
    </row>
    <row r="13" spans="1:41" x14ac:dyDescent="0.2">
      <c r="A13" s="60">
        <f>A12+1</f>
        <v>7</v>
      </c>
      <c r="B13" s="57" t="s">
        <v>109</v>
      </c>
      <c r="C13" s="60">
        <v>133004</v>
      </c>
      <c r="D13" s="60" t="s">
        <v>22</v>
      </c>
      <c r="E13" s="60"/>
      <c r="F13" s="60"/>
      <c r="G13" s="60"/>
      <c r="H13" s="60"/>
      <c r="I13" s="35">
        <v>41</v>
      </c>
      <c r="J13" s="60" t="s">
        <v>20</v>
      </c>
      <c r="K13" s="60"/>
      <c r="L13" s="58">
        <v>150</v>
      </c>
      <c r="M13" s="58">
        <v>150</v>
      </c>
      <c r="N13" s="58">
        <v>150</v>
      </c>
      <c r="O13" s="58">
        <v>150</v>
      </c>
      <c r="P13" s="58">
        <v>150</v>
      </c>
      <c r="Q13" s="58">
        <v>150</v>
      </c>
      <c r="R13" s="58">
        <v>150</v>
      </c>
      <c r="S13" s="58">
        <v>70</v>
      </c>
      <c r="T13" s="58">
        <v>70</v>
      </c>
      <c r="U13" s="58">
        <v>150</v>
      </c>
      <c r="V13" s="58">
        <v>70</v>
      </c>
      <c r="W13" s="58">
        <v>70</v>
      </c>
      <c r="X13" s="58">
        <v>70</v>
      </c>
      <c r="Y13" s="58">
        <v>70</v>
      </c>
      <c r="Z13" s="58">
        <v>0</v>
      </c>
      <c r="AA13" s="44">
        <f t="shared" si="2"/>
        <v>0</v>
      </c>
      <c r="AB13" s="59"/>
    </row>
    <row r="14" spans="1:41" x14ac:dyDescent="0.2">
      <c r="A14" s="60">
        <f t="shared" si="3"/>
        <v>8</v>
      </c>
      <c r="B14" s="63" t="s">
        <v>109</v>
      </c>
      <c r="C14" s="60">
        <v>133012</v>
      </c>
      <c r="D14" s="60" t="s">
        <v>22</v>
      </c>
      <c r="E14" s="60"/>
      <c r="F14" s="60"/>
      <c r="G14" s="60"/>
      <c r="H14" s="60"/>
      <c r="I14" s="60">
        <v>41</v>
      </c>
      <c r="J14" s="60" t="s">
        <v>76</v>
      </c>
      <c r="K14" s="60" t="s">
        <v>3</v>
      </c>
      <c r="L14" s="58">
        <v>7500</v>
      </c>
      <c r="M14" s="58">
        <v>7500</v>
      </c>
      <c r="N14" s="58">
        <v>7500</v>
      </c>
      <c r="O14" s="58">
        <v>4500</v>
      </c>
      <c r="P14" s="58">
        <v>2000</v>
      </c>
      <c r="Q14" s="58">
        <v>2100</v>
      </c>
      <c r="R14" s="58">
        <v>2100</v>
      </c>
      <c r="S14" s="58">
        <v>1610</v>
      </c>
      <c r="T14" s="58">
        <v>920</v>
      </c>
      <c r="U14" s="58">
        <v>1450</v>
      </c>
      <c r="V14" s="58">
        <v>4080</v>
      </c>
      <c r="W14" s="58">
        <v>2500</v>
      </c>
      <c r="X14" s="58">
        <v>2310</v>
      </c>
      <c r="Y14" s="58">
        <v>2500</v>
      </c>
      <c r="Z14" s="58">
        <v>440</v>
      </c>
      <c r="AA14" s="44">
        <f t="shared" si="2"/>
        <v>17.599999999999998</v>
      </c>
      <c r="AB14" s="59" t="s">
        <v>271</v>
      </c>
    </row>
    <row r="15" spans="1:41" ht="22.5" x14ac:dyDescent="0.2">
      <c r="A15" s="60">
        <f t="shared" si="3"/>
        <v>9</v>
      </c>
      <c r="B15" s="63"/>
      <c r="C15" s="60">
        <v>133013</v>
      </c>
      <c r="D15" s="60" t="s">
        <v>22</v>
      </c>
      <c r="E15" s="60"/>
      <c r="F15" s="60"/>
      <c r="G15" s="60"/>
      <c r="H15" s="60"/>
      <c r="I15" s="60">
        <v>41</v>
      </c>
      <c r="J15" s="60" t="s">
        <v>123</v>
      </c>
      <c r="K15" s="60"/>
      <c r="L15" s="58">
        <v>21800</v>
      </c>
      <c r="M15" s="58">
        <v>22400</v>
      </c>
      <c r="N15" s="58">
        <v>26900</v>
      </c>
      <c r="O15" s="58">
        <v>30100</v>
      </c>
      <c r="P15" s="58">
        <v>28000</v>
      </c>
      <c r="Q15" s="58">
        <v>29500</v>
      </c>
      <c r="R15" s="58">
        <v>29500</v>
      </c>
      <c r="S15" s="58">
        <v>27760</v>
      </c>
      <c r="T15" s="58">
        <v>27340</v>
      </c>
      <c r="U15" s="58">
        <v>28240</v>
      </c>
      <c r="V15" s="58">
        <v>27430</v>
      </c>
      <c r="W15" s="58">
        <v>29600</v>
      </c>
      <c r="X15" s="58">
        <v>28110</v>
      </c>
      <c r="Y15" s="58">
        <v>29000</v>
      </c>
      <c r="Z15" s="58">
        <v>16370</v>
      </c>
      <c r="AA15" s="44">
        <f t="shared" si="2"/>
        <v>56.448275862068961</v>
      </c>
      <c r="AB15" s="59" t="s">
        <v>162</v>
      </c>
    </row>
    <row r="16" spans="1:41" ht="43.5" customHeight="1" thickBot="1" x14ac:dyDescent="0.25">
      <c r="A16" s="64" t="s">
        <v>182</v>
      </c>
      <c r="B16" s="42"/>
      <c r="C16" s="41">
        <v>133015</v>
      </c>
      <c r="D16" s="41" t="s">
        <v>22</v>
      </c>
      <c r="E16" s="41"/>
      <c r="F16" s="41"/>
      <c r="G16" s="41"/>
      <c r="H16" s="41"/>
      <c r="I16" s="41">
        <v>41</v>
      </c>
      <c r="J16" s="41" t="s">
        <v>183</v>
      </c>
      <c r="K16" s="41"/>
      <c r="L16" s="43">
        <v>0</v>
      </c>
      <c r="M16" s="43">
        <v>9800</v>
      </c>
      <c r="N16" s="43">
        <v>51700</v>
      </c>
      <c r="O16" s="43">
        <v>52700</v>
      </c>
      <c r="P16" s="43">
        <v>37080</v>
      </c>
      <c r="Q16" s="43">
        <v>38600</v>
      </c>
      <c r="R16" s="43">
        <v>12500</v>
      </c>
      <c r="S16" s="43">
        <v>37080</v>
      </c>
      <c r="T16" s="43">
        <v>10100</v>
      </c>
      <c r="U16" s="43">
        <v>8780</v>
      </c>
      <c r="V16" s="43">
        <v>46190</v>
      </c>
      <c r="W16" s="43">
        <v>49600</v>
      </c>
      <c r="X16" s="43">
        <v>47140</v>
      </c>
      <c r="Y16" s="43">
        <v>50600</v>
      </c>
      <c r="Z16" s="43">
        <v>11950</v>
      </c>
      <c r="AA16" s="44">
        <f t="shared" si="2"/>
        <v>23.616600790513832</v>
      </c>
      <c r="AB16" s="65" t="s">
        <v>272</v>
      </c>
    </row>
    <row r="17" spans="1:32" s="6" customFormat="1" ht="13.5" hidden="1" thickBot="1" x14ac:dyDescent="0.25">
      <c r="A17" s="50"/>
      <c r="B17" s="51"/>
      <c r="C17" s="51"/>
      <c r="D17" s="51"/>
      <c r="E17" s="51"/>
      <c r="F17" s="51"/>
      <c r="G17" s="51"/>
      <c r="H17" s="51"/>
      <c r="I17" s="51"/>
      <c r="J17" s="51" t="s">
        <v>11</v>
      </c>
      <c r="K17" s="51"/>
      <c r="L17" s="52">
        <f t="shared" ref="L17:AA17" si="4">SUM(L8:L16)</f>
        <v>318780</v>
      </c>
      <c r="M17" s="52">
        <f t="shared" si="4"/>
        <v>347780</v>
      </c>
      <c r="N17" s="52">
        <f t="shared" si="4"/>
        <v>448380</v>
      </c>
      <c r="O17" s="52">
        <f t="shared" si="4"/>
        <v>510650</v>
      </c>
      <c r="P17" s="52">
        <f t="shared" si="4"/>
        <v>446290</v>
      </c>
      <c r="Q17" s="52">
        <f t="shared" si="4"/>
        <v>542210</v>
      </c>
      <c r="R17" s="52">
        <f t="shared" si="4"/>
        <v>516110</v>
      </c>
      <c r="S17" s="52">
        <f t="shared" si="4"/>
        <v>445390</v>
      </c>
      <c r="T17" s="52">
        <f t="shared" si="4"/>
        <v>516510</v>
      </c>
      <c r="U17" s="52">
        <f t="shared" si="4"/>
        <v>546000</v>
      </c>
      <c r="V17" s="52">
        <f t="shared" si="4"/>
        <v>582620</v>
      </c>
      <c r="W17" s="52">
        <f t="shared" si="4"/>
        <v>588860</v>
      </c>
      <c r="X17" s="52">
        <f t="shared" si="4"/>
        <v>584960</v>
      </c>
      <c r="Y17" s="52">
        <f t="shared" si="4"/>
        <v>724190</v>
      </c>
      <c r="Z17" s="52">
        <f t="shared" si="4"/>
        <v>281840</v>
      </c>
      <c r="AA17" s="52">
        <f t="shared" si="4"/>
        <v>302.17684754647883</v>
      </c>
      <c r="AB17" s="54"/>
    </row>
    <row r="18" spans="1:32" s="6" customFormat="1" ht="13.5" thickBot="1" x14ac:dyDescent="0.25">
      <c r="A18" s="50"/>
      <c r="B18" s="51"/>
      <c r="C18" s="51">
        <v>120</v>
      </c>
      <c r="D18" s="51"/>
      <c r="E18" s="51"/>
      <c r="F18" s="51"/>
      <c r="G18" s="51"/>
      <c r="H18" s="51"/>
      <c r="I18" s="51"/>
      <c r="J18" s="51" t="s">
        <v>229</v>
      </c>
      <c r="K18" s="51"/>
      <c r="L18" s="52"/>
      <c r="M18" s="52"/>
      <c r="N18" s="52"/>
      <c r="O18" s="52"/>
      <c r="P18" s="52"/>
      <c r="Q18" s="52"/>
      <c r="R18" s="52"/>
      <c r="S18" s="52"/>
      <c r="T18" s="52">
        <f>T8+T9+T10</f>
        <v>470620</v>
      </c>
      <c r="U18" s="52">
        <f t="shared" ref="U18:Z18" si="5">U8+U9+U10</f>
        <v>496450</v>
      </c>
      <c r="V18" s="52">
        <f t="shared" si="5"/>
        <v>496020</v>
      </c>
      <c r="W18" s="52">
        <f t="shared" si="5"/>
        <v>497690</v>
      </c>
      <c r="X18" s="52">
        <f t="shared" si="5"/>
        <v>497930</v>
      </c>
      <c r="Y18" s="52">
        <f t="shared" si="5"/>
        <v>632620</v>
      </c>
      <c r="Z18" s="52">
        <f t="shared" si="5"/>
        <v>246520</v>
      </c>
      <c r="AA18" s="53">
        <f>Z18/Y18*100</f>
        <v>38.968100913660649</v>
      </c>
      <c r="AB18" s="54"/>
    </row>
    <row r="19" spans="1:32" s="6" customFormat="1" ht="13.5" thickBot="1" x14ac:dyDescent="0.25">
      <c r="A19" s="50"/>
      <c r="B19" s="51"/>
      <c r="C19" s="51">
        <v>130</v>
      </c>
      <c r="D19" s="51"/>
      <c r="E19" s="51"/>
      <c r="F19" s="51"/>
      <c r="G19" s="51"/>
      <c r="H19" s="51"/>
      <c r="I19" s="51"/>
      <c r="J19" s="51" t="s">
        <v>228</v>
      </c>
      <c r="K19" s="51"/>
      <c r="L19" s="52"/>
      <c r="M19" s="52"/>
      <c r="N19" s="52"/>
      <c r="O19" s="52"/>
      <c r="P19" s="52"/>
      <c r="Q19" s="52"/>
      <c r="R19" s="52"/>
      <c r="S19" s="52"/>
      <c r="T19" s="52">
        <f>T11+T12+T13+T14+T15+T16</f>
        <v>45890</v>
      </c>
      <c r="U19" s="52">
        <f t="shared" ref="U19:Z19" si="6">U11+U12+U13+U14+U15+U16</f>
        <v>49550</v>
      </c>
      <c r="V19" s="52">
        <f t="shared" si="6"/>
        <v>86600</v>
      </c>
      <c r="W19" s="52">
        <f t="shared" si="6"/>
        <v>91170</v>
      </c>
      <c r="X19" s="52">
        <f t="shared" si="6"/>
        <v>87030</v>
      </c>
      <c r="Y19" s="52">
        <f t="shared" si="6"/>
        <v>91570</v>
      </c>
      <c r="Z19" s="52">
        <f t="shared" si="6"/>
        <v>35320</v>
      </c>
      <c r="AA19" s="53">
        <f>Z19/Y19*100</f>
        <v>38.571584580102652</v>
      </c>
      <c r="AB19" s="54"/>
    </row>
    <row r="20" spans="1:32" s="6" customFormat="1" ht="13.5" thickBot="1" x14ac:dyDescent="0.25">
      <c r="A20" s="50"/>
      <c r="B20" s="51"/>
      <c r="C20" s="51"/>
      <c r="D20" s="51"/>
      <c r="E20" s="51"/>
      <c r="F20" s="51"/>
      <c r="G20" s="51"/>
      <c r="H20" s="51"/>
      <c r="I20" s="51"/>
      <c r="J20" s="51" t="s">
        <v>227</v>
      </c>
      <c r="K20" s="51"/>
      <c r="L20" s="52">
        <f t="shared" ref="L20:Z20" si="7">L17</f>
        <v>318780</v>
      </c>
      <c r="M20" s="52">
        <f t="shared" si="7"/>
        <v>347780</v>
      </c>
      <c r="N20" s="52">
        <f t="shared" si="7"/>
        <v>448380</v>
      </c>
      <c r="O20" s="52">
        <f t="shared" si="7"/>
        <v>510650</v>
      </c>
      <c r="P20" s="52">
        <f t="shared" si="7"/>
        <v>446290</v>
      </c>
      <c r="Q20" s="52">
        <f t="shared" si="7"/>
        <v>542210</v>
      </c>
      <c r="R20" s="52">
        <f t="shared" si="7"/>
        <v>516110</v>
      </c>
      <c r="S20" s="52">
        <f t="shared" si="7"/>
        <v>445390</v>
      </c>
      <c r="T20" s="52">
        <f t="shared" si="7"/>
        <v>516510</v>
      </c>
      <c r="U20" s="52">
        <f t="shared" si="7"/>
        <v>546000</v>
      </c>
      <c r="V20" s="52">
        <f t="shared" si="7"/>
        <v>582620</v>
      </c>
      <c r="W20" s="52">
        <f t="shared" si="7"/>
        <v>588860</v>
      </c>
      <c r="X20" s="52">
        <f t="shared" si="7"/>
        <v>584960</v>
      </c>
      <c r="Y20" s="52">
        <f t="shared" si="7"/>
        <v>724190</v>
      </c>
      <c r="Z20" s="52">
        <f t="shared" si="7"/>
        <v>281840</v>
      </c>
      <c r="AA20" s="53">
        <f>Z20/Y20*100</f>
        <v>38.917963517861338</v>
      </c>
      <c r="AB20" s="54"/>
    </row>
    <row r="21" spans="1:32" s="6" customFormat="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 t="s">
        <v>36</v>
      </c>
      <c r="K21" s="38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6"/>
    </row>
    <row r="22" spans="1:32" hidden="1" x14ac:dyDescent="0.2">
      <c r="A22" s="35">
        <f>A15+1</f>
        <v>10</v>
      </c>
      <c r="B22" s="57" t="s">
        <v>109</v>
      </c>
      <c r="C22" s="35">
        <v>211003</v>
      </c>
      <c r="D22" s="35" t="s">
        <v>22</v>
      </c>
      <c r="E22" s="35"/>
      <c r="F22" s="35"/>
      <c r="G22" s="35"/>
      <c r="H22" s="35"/>
      <c r="I22" s="35">
        <v>41</v>
      </c>
      <c r="J22" s="35" t="s">
        <v>4</v>
      </c>
      <c r="K22" s="35" t="s">
        <v>3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9"/>
    </row>
    <row r="23" spans="1:32" x14ac:dyDescent="0.2">
      <c r="A23" s="60">
        <f>A22+1</f>
        <v>11</v>
      </c>
      <c r="B23" s="57" t="s">
        <v>109</v>
      </c>
      <c r="C23" s="60">
        <v>211004</v>
      </c>
      <c r="D23" s="60" t="s">
        <v>22</v>
      </c>
      <c r="E23" s="60"/>
      <c r="F23" s="60"/>
      <c r="G23" s="60"/>
      <c r="H23" s="60"/>
      <c r="I23" s="35">
        <v>41</v>
      </c>
      <c r="J23" s="60" t="s">
        <v>21</v>
      </c>
      <c r="K23" s="60"/>
      <c r="L23" s="58">
        <v>0</v>
      </c>
      <c r="M23" s="58">
        <v>150000</v>
      </c>
      <c r="N23" s="58">
        <v>800000</v>
      </c>
      <c r="O23" s="58">
        <v>226000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120000</v>
      </c>
      <c r="Z23" s="58">
        <v>120000</v>
      </c>
      <c r="AA23" s="44">
        <f t="shared" ref="AA23:AA25" si="8">Z23/Y23*100</f>
        <v>100</v>
      </c>
      <c r="AB23" s="59" t="s">
        <v>273</v>
      </c>
    </row>
    <row r="24" spans="1:32" x14ac:dyDescent="0.2">
      <c r="A24" s="60">
        <f>A23+1</f>
        <v>12</v>
      </c>
      <c r="B24" s="57" t="s">
        <v>109</v>
      </c>
      <c r="C24" s="60">
        <v>212002</v>
      </c>
      <c r="D24" s="60" t="s">
        <v>22</v>
      </c>
      <c r="E24" s="60"/>
      <c r="F24" s="60"/>
      <c r="G24" s="60"/>
      <c r="H24" s="60" t="s">
        <v>2</v>
      </c>
      <c r="I24" s="35">
        <v>41</v>
      </c>
      <c r="J24" s="60" t="s">
        <v>33</v>
      </c>
      <c r="K24" s="60" t="s">
        <v>3</v>
      </c>
      <c r="L24" s="58">
        <v>23000</v>
      </c>
      <c r="M24" s="58">
        <v>23000</v>
      </c>
      <c r="N24" s="58">
        <v>23000</v>
      </c>
      <c r="O24" s="58">
        <v>24000</v>
      </c>
      <c r="P24" s="58">
        <v>24000</v>
      </c>
      <c r="Q24" s="58">
        <v>104000</v>
      </c>
      <c r="R24" s="58">
        <v>117800</v>
      </c>
      <c r="S24" s="58">
        <v>37230</v>
      </c>
      <c r="T24" s="58">
        <v>121500</v>
      </c>
      <c r="U24" s="58">
        <v>42600</v>
      </c>
      <c r="V24" s="58">
        <v>36430</v>
      </c>
      <c r="W24" s="58">
        <v>36430</v>
      </c>
      <c r="X24" s="58">
        <v>33050</v>
      </c>
      <c r="Y24" s="58">
        <v>36400</v>
      </c>
      <c r="Z24" s="58">
        <v>30440</v>
      </c>
      <c r="AA24" s="44">
        <f t="shared" si="8"/>
        <v>83.626373626373635</v>
      </c>
      <c r="AB24" s="59"/>
    </row>
    <row r="25" spans="1:32" x14ac:dyDescent="0.2">
      <c r="A25" s="60">
        <f>A24+1</f>
        <v>13</v>
      </c>
      <c r="B25" s="57" t="s">
        <v>109</v>
      </c>
      <c r="C25" s="60">
        <v>212003</v>
      </c>
      <c r="D25" s="60" t="s">
        <v>22</v>
      </c>
      <c r="E25" s="60"/>
      <c r="F25" s="60"/>
      <c r="G25" s="60" t="s">
        <v>2</v>
      </c>
      <c r="H25" s="60">
        <v>1</v>
      </c>
      <c r="I25" s="60">
        <v>41</v>
      </c>
      <c r="J25" s="60" t="s">
        <v>172</v>
      </c>
      <c r="K25" s="60" t="s">
        <v>3</v>
      </c>
      <c r="L25" s="58">
        <v>37000</v>
      </c>
      <c r="M25" s="58">
        <v>37000</v>
      </c>
      <c r="N25" s="58">
        <v>37000</v>
      </c>
      <c r="O25" s="58">
        <v>37000</v>
      </c>
      <c r="P25" s="58">
        <v>37000</v>
      </c>
      <c r="Q25" s="58">
        <v>37000</v>
      </c>
      <c r="R25" s="58">
        <v>36000</v>
      </c>
      <c r="S25" s="58">
        <v>44320</v>
      </c>
      <c r="T25" s="58">
        <v>41770</v>
      </c>
      <c r="U25" s="58">
        <v>37300</v>
      </c>
      <c r="V25" s="58">
        <v>43340</v>
      </c>
      <c r="W25" s="58">
        <v>43950</v>
      </c>
      <c r="X25" s="58">
        <v>49200</v>
      </c>
      <c r="Y25" s="58">
        <v>49200</v>
      </c>
      <c r="Z25" s="58">
        <v>22040</v>
      </c>
      <c r="AA25" s="44">
        <f t="shared" si="8"/>
        <v>44.796747967479675</v>
      </c>
      <c r="AB25" s="59"/>
      <c r="AC25" s="1"/>
      <c r="AD25" s="12"/>
      <c r="AE25" s="12"/>
      <c r="AF25" s="12"/>
    </row>
    <row r="26" spans="1:32" hidden="1" x14ac:dyDescent="0.2">
      <c r="A26" s="60">
        <f>A25+1</f>
        <v>14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59"/>
    </row>
    <row r="27" spans="1:32" hidden="1" x14ac:dyDescent="0.2">
      <c r="A27" s="60">
        <f>A26+1</f>
        <v>15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59"/>
    </row>
    <row r="28" spans="1:32" s="6" customFormat="1" hidden="1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 t="s">
        <v>11</v>
      </c>
      <c r="K28" s="66"/>
      <c r="L28" s="67">
        <f t="shared" ref="L28:AA28" si="9">SUM(L22:L27)</f>
        <v>60000</v>
      </c>
      <c r="M28" s="67">
        <f t="shared" si="9"/>
        <v>210000</v>
      </c>
      <c r="N28" s="67">
        <f t="shared" si="9"/>
        <v>860000</v>
      </c>
      <c r="O28" s="67">
        <f t="shared" si="9"/>
        <v>287000</v>
      </c>
      <c r="P28" s="67">
        <f t="shared" si="9"/>
        <v>61000</v>
      </c>
      <c r="Q28" s="67">
        <f t="shared" si="9"/>
        <v>141000</v>
      </c>
      <c r="R28" s="67">
        <f t="shared" si="9"/>
        <v>153800</v>
      </c>
      <c r="S28" s="67">
        <f t="shared" si="9"/>
        <v>81550</v>
      </c>
      <c r="T28" s="67">
        <f t="shared" si="9"/>
        <v>163270</v>
      </c>
      <c r="U28" s="67">
        <f t="shared" si="9"/>
        <v>79900</v>
      </c>
      <c r="V28" s="67">
        <f t="shared" si="9"/>
        <v>79770</v>
      </c>
      <c r="W28" s="67">
        <f t="shared" si="9"/>
        <v>80380</v>
      </c>
      <c r="X28" s="67">
        <f t="shared" si="9"/>
        <v>82250</v>
      </c>
      <c r="Y28" s="67">
        <f t="shared" si="9"/>
        <v>205600</v>
      </c>
      <c r="Z28" s="67">
        <f t="shared" si="9"/>
        <v>172480</v>
      </c>
      <c r="AA28" s="67">
        <f t="shared" si="9"/>
        <v>228.4231215938533</v>
      </c>
      <c r="AB28" s="68"/>
    </row>
    <row r="29" spans="1:32" x14ac:dyDescent="0.2">
      <c r="A29" s="60">
        <f>A27+1</f>
        <v>16</v>
      </c>
      <c r="B29" s="57" t="s">
        <v>109</v>
      </c>
      <c r="C29" s="60">
        <v>212003</v>
      </c>
      <c r="D29" s="60" t="s">
        <v>22</v>
      </c>
      <c r="E29" s="60"/>
      <c r="F29" s="60"/>
      <c r="G29" s="60"/>
      <c r="H29" s="60">
        <v>2</v>
      </c>
      <c r="I29" s="60">
        <v>41</v>
      </c>
      <c r="J29" s="60" t="s">
        <v>26</v>
      </c>
      <c r="K29" s="60" t="s">
        <v>3</v>
      </c>
      <c r="L29" s="58">
        <v>130500</v>
      </c>
      <c r="M29" s="58">
        <v>130500</v>
      </c>
      <c r="N29" s="58">
        <v>130500</v>
      </c>
      <c r="O29" s="58">
        <v>130500</v>
      </c>
      <c r="P29" s="58">
        <v>130500</v>
      </c>
      <c r="Q29" s="58">
        <v>130500</v>
      </c>
      <c r="R29" s="58">
        <v>131500</v>
      </c>
      <c r="S29" s="58">
        <v>134170</v>
      </c>
      <c r="T29" s="58">
        <v>133270</v>
      </c>
      <c r="U29" s="58">
        <v>133800</v>
      </c>
      <c r="V29" s="58">
        <v>133350</v>
      </c>
      <c r="W29" s="58">
        <v>133350</v>
      </c>
      <c r="X29" s="58">
        <v>134900</v>
      </c>
      <c r="Y29" s="58">
        <v>133400</v>
      </c>
      <c r="Z29" s="58">
        <v>68460</v>
      </c>
      <c r="AA29" s="44">
        <f t="shared" ref="AA29" si="10">Z29/Y29*100</f>
        <v>51.319340329835086</v>
      </c>
      <c r="AB29" s="59"/>
    </row>
    <row r="30" spans="1:32" s="6" customFormat="1" ht="13.5" hidden="1" customHeight="1" thickBot="1" x14ac:dyDescent="0.25">
      <c r="A30" s="69"/>
      <c r="B30" s="70"/>
      <c r="C30" s="70"/>
      <c r="D30" s="70"/>
      <c r="E30" s="70"/>
      <c r="F30" s="70"/>
      <c r="G30" s="70"/>
      <c r="H30" s="70"/>
      <c r="I30" s="70"/>
      <c r="J30" s="70" t="s">
        <v>11</v>
      </c>
      <c r="K30" s="70"/>
      <c r="L30" s="71">
        <f t="shared" ref="L30:AA30" si="11">SUM(L29:L29)</f>
        <v>130500</v>
      </c>
      <c r="M30" s="71">
        <f t="shared" si="11"/>
        <v>130500</v>
      </c>
      <c r="N30" s="71">
        <f t="shared" si="11"/>
        <v>130500</v>
      </c>
      <c r="O30" s="71">
        <f t="shared" si="11"/>
        <v>130500</v>
      </c>
      <c r="P30" s="71">
        <f t="shared" si="11"/>
        <v>130500</v>
      </c>
      <c r="Q30" s="71">
        <f t="shared" si="11"/>
        <v>130500</v>
      </c>
      <c r="R30" s="71">
        <f t="shared" si="11"/>
        <v>131500</v>
      </c>
      <c r="S30" s="71">
        <f t="shared" si="11"/>
        <v>134170</v>
      </c>
      <c r="T30" s="71">
        <f t="shared" si="11"/>
        <v>133270</v>
      </c>
      <c r="U30" s="71">
        <f t="shared" si="11"/>
        <v>133800</v>
      </c>
      <c r="V30" s="71">
        <f t="shared" si="11"/>
        <v>133350</v>
      </c>
      <c r="W30" s="71">
        <f t="shared" si="11"/>
        <v>133350</v>
      </c>
      <c r="X30" s="71">
        <f t="shared" si="11"/>
        <v>134900</v>
      </c>
      <c r="Y30" s="71">
        <f t="shared" si="11"/>
        <v>133400</v>
      </c>
      <c r="Z30" s="71">
        <f t="shared" si="11"/>
        <v>68460</v>
      </c>
      <c r="AA30" s="71">
        <f t="shared" si="11"/>
        <v>51.319340329835086</v>
      </c>
      <c r="AB30" s="72"/>
    </row>
    <row r="31" spans="1:32" ht="13.5" thickBot="1" x14ac:dyDescent="0.25">
      <c r="A31" s="41">
        <f>A29+1</f>
        <v>17</v>
      </c>
      <c r="B31" s="57" t="s">
        <v>109</v>
      </c>
      <c r="C31" s="41">
        <v>212004</v>
      </c>
      <c r="D31" s="41" t="s">
        <v>22</v>
      </c>
      <c r="E31" s="41"/>
      <c r="F31" s="41"/>
      <c r="G31" s="41"/>
      <c r="H31" s="41"/>
      <c r="I31" s="41">
        <v>41</v>
      </c>
      <c r="J31" s="41" t="s">
        <v>78</v>
      </c>
      <c r="K31" s="41" t="s">
        <v>3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/>
      <c r="X31" s="43">
        <v>0</v>
      </c>
      <c r="Y31" s="43">
        <v>0</v>
      </c>
      <c r="Z31" s="43">
        <v>0</v>
      </c>
      <c r="AA31" s="58">
        <v>0</v>
      </c>
      <c r="AB31" s="45"/>
    </row>
    <row r="32" spans="1:32" s="6" customFormat="1" ht="13.5" hidden="1" thickBot="1" x14ac:dyDescent="0.25">
      <c r="A32" s="46"/>
      <c r="B32" s="47"/>
      <c r="C32" s="47"/>
      <c r="D32" s="47"/>
      <c r="E32" s="47"/>
      <c r="F32" s="47"/>
      <c r="G32" s="47"/>
      <c r="H32" s="47"/>
      <c r="I32" s="47"/>
      <c r="J32" s="47" t="s">
        <v>11</v>
      </c>
      <c r="K32" s="47"/>
      <c r="L32" s="48">
        <f t="shared" ref="L32:AA32" si="12">SUM(L31)</f>
        <v>0</v>
      </c>
      <c r="M32" s="48">
        <f t="shared" si="12"/>
        <v>0</v>
      </c>
      <c r="N32" s="48">
        <f t="shared" si="12"/>
        <v>0</v>
      </c>
      <c r="O32" s="48">
        <f t="shared" si="12"/>
        <v>0</v>
      </c>
      <c r="P32" s="48">
        <f t="shared" si="12"/>
        <v>0</v>
      </c>
      <c r="Q32" s="48">
        <f t="shared" si="12"/>
        <v>0</v>
      </c>
      <c r="R32" s="48">
        <f t="shared" si="12"/>
        <v>0</v>
      </c>
      <c r="S32" s="48">
        <f t="shared" si="12"/>
        <v>0</v>
      </c>
      <c r="T32" s="48">
        <f t="shared" si="12"/>
        <v>0</v>
      </c>
      <c r="U32" s="48">
        <f t="shared" si="12"/>
        <v>0</v>
      </c>
      <c r="V32" s="48">
        <f t="shared" si="12"/>
        <v>0</v>
      </c>
      <c r="W32" s="48">
        <f t="shared" si="12"/>
        <v>0</v>
      </c>
      <c r="X32" s="48">
        <f t="shared" si="12"/>
        <v>0</v>
      </c>
      <c r="Y32" s="48">
        <f t="shared" si="12"/>
        <v>0</v>
      </c>
      <c r="Z32" s="48">
        <f t="shared" si="12"/>
        <v>0</v>
      </c>
      <c r="AA32" s="48">
        <f t="shared" si="12"/>
        <v>0</v>
      </c>
      <c r="AB32" s="49"/>
    </row>
    <row r="33" spans="1:28" s="6" customFormat="1" ht="13.5" thickBot="1" x14ac:dyDescent="0.25">
      <c r="A33" s="50"/>
      <c r="B33" s="51"/>
      <c r="C33" s="51">
        <v>210</v>
      </c>
      <c r="D33" s="51"/>
      <c r="E33" s="51"/>
      <c r="F33" s="51"/>
      <c r="G33" s="51"/>
      <c r="H33" s="51"/>
      <c r="I33" s="51"/>
      <c r="J33" s="51" t="s">
        <v>230</v>
      </c>
      <c r="K33" s="51"/>
      <c r="L33" s="52">
        <f t="shared" ref="L33:Z33" si="13">SUM(L28,L30,L32)</f>
        <v>190500</v>
      </c>
      <c r="M33" s="52">
        <f t="shared" si="13"/>
        <v>340500</v>
      </c>
      <c r="N33" s="52">
        <f t="shared" si="13"/>
        <v>990500</v>
      </c>
      <c r="O33" s="52">
        <f t="shared" si="13"/>
        <v>417500</v>
      </c>
      <c r="P33" s="52">
        <f t="shared" si="13"/>
        <v>191500</v>
      </c>
      <c r="Q33" s="52">
        <f t="shared" si="13"/>
        <v>271500</v>
      </c>
      <c r="R33" s="52">
        <f t="shared" si="13"/>
        <v>285300</v>
      </c>
      <c r="S33" s="52">
        <f t="shared" si="13"/>
        <v>215720</v>
      </c>
      <c r="T33" s="52">
        <f t="shared" si="13"/>
        <v>296540</v>
      </c>
      <c r="U33" s="52">
        <f t="shared" si="13"/>
        <v>213700</v>
      </c>
      <c r="V33" s="52">
        <f t="shared" si="13"/>
        <v>213120</v>
      </c>
      <c r="W33" s="52">
        <f t="shared" si="13"/>
        <v>213730</v>
      </c>
      <c r="X33" s="52">
        <f t="shared" si="13"/>
        <v>217150</v>
      </c>
      <c r="Y33" s="52">
        <f t="shared" si="13"/>
        <v>339000</v>
      </c>
      <c r="Z33" s="52">
        <f t="shared" si="13"/>
        <v>240940</v>
      </c>
      <c r="AA33" s="53">
        <f>Z33/Y33*100</f>
        <v>71.073746312684364</v>
      </c>
      <c r="AB33" s="54"/>
    </row>
    <row r="34" spans="1:28" s="6" customFormat="1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 t="s">
        <v>37</v>
      </c>
      <c r="K34" s="38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6"/>
    </row>
    <row r="35" spans="1:28" x14ac:dyDescent="0.2">
      <c r="A35" s="35">
        <f>A31+1</f>
        <v>18</v>
      </c>
      <c r="B35" s="57" t="s">
        <v>109</v>
      </c>
      <c r="C35" s="35">
        <v>221004</v>
      </c>
      <c r="D35" s="35" t="s">
        <v>22</v>
      </c>
      <c r="E35" s="35"/>
      <c r="F35" s="35"/>
      <c r="G35" s="35"/>
      <c r="H35" s="35">
        <v>1</v>
      </c>
      <c r="I35" s="35">
        <v>41</v>
      </c>
      <c r="J35" s="35" t="s">
        <v>5</v>
      </c>
      <c r="K35" s="35" t="s">
        <v>3</v>
      </c>
      <c r="L35" s="58">
        <v>2800</v>
      </c>
      <c r="M35" s="58">
        <v>2800</v>
      </c>
      <c r="N35" s="58">
        <v>2800</v>
      </c>
      <c r="O35" s="58">
        <v>2800</v>
      </c>
      <c r="P35" s="58">
        <v>2800</v>
      </c>
      <c r="Q35" s="58">
        <v>2800</v>
      </c>
      <c r="R35" s="58">
        <v>2400</v>
      </c>
      <c r="S35" s="58">
        <v>3370</v>
      </c>
      <c r="T35" s="58">
        <v>1650</v>
      </c>
      <c r="U35" s="58">
        <v>1620</v>
      </c>
      <c r="V35" s="58">
        <v>3470</v>
      </c>
      <c r="W35" s="58">
        <v>3200</v>
      </c>
      <c r="X35" s="58">
        <v>3120</v>
      </c>
      <c r="Y35" s="58">
        <v>3200</v>
      </c>
      <c r="Z35" s="58">
        <v>3110</v>
      </c>
      <c r="AA35" s="44">
        <f t="shared" ref="AA35:AA37" si="14">Z35/Y35*100</f>
        <v>97.1875</v>
      </c>
      <c r="AB35" s="62"/>
    </row>
    <row r="36" spans="1:28" x14ac:dyDescent="0.2">
      <c r="A36" s="60">
        <f t="shared" ref="A36:A43" si="15">A35+1</f>
        <v>19</v>
      </c>
      <c r="B36" s="57" t="s">
        <v>109</v>
      </c>
      <c r="C36" s="60">
        <v>221004</v>
      </c>
      <c r="D36" s="60" t="s">
        <v>22</v>
      </c>
      <c r="E36" s="60"/>
      <c r="F36" s="60"/>
      <c r="G36" s="60"/>
      <c r="H36" s="60">
        <v>2</v>
      </c>
      <c r="I36" s="35">
        <v>41</v>
      </c>
      <c r="J36" s="60" t="s">
        <v>6</v>
      </c>
      <c r="K36" s="60" t="s">
        <v>3</v>
      </c>
      <c r="L36" s="58">
        <v>700</v>
      </c>
      <c r="M36" s="58">
        <v>700</v>
      </c>
      <c r="N36" s="58">
        <v>700</v>
      </c>
      <c r="O36" s="58">
        <v>700</v>
      </c>
      <c r="P36" s="58">
        <v>700</v>
      </c>
      <c r="Q36" s="58">
        <v>700</v>
      </c>
      <c r="R36" s="58">
        <v>810</v>
      </c>
      <c r="S36" s="58">
        <v>530</v>
      </c>
      <c r="T36" s="58">
        <v>1020</v>
      </c>
      <c r="U36" s="58">
        <v>800</v>
      </c>
      <c r="V36" s="58">
        <v>670</v>
      </c>
      <c r="W36" s="58">
        <v>800</v>
      </c>
      <c r="X36" s="58">
        <v>650</v>
      </c>
      <c r="Y36" s="58">
        <v>800</v>
      </c>
      <c r="Z36" s="58">
        <v>990</v>
      </c>
      <c r="AA36" s="44">
        <f t="shared" si="14"/>
        <v>123.75</v>
      </c>
      <c r="AB36" s="62"/>
    </row>
    <row r="37" spans="1:28" ht="22.5" x14ac:dyDescent="0.2">
      <c r="A37" s="60">
        <f t="shared" si="15"/>
        <v>20</v>
      </c>
      <c r="B37" s="57" t="s">
        <v>109</v>
      </c>
      <c r="C37" s="60">
        <v>221004</v>
      </c>
      <c r="D37" s="60" t="s">
        <v>22</v>
      </c>
      <c r="E37" s="60"/>
      <c r="F37" s="60"/>
      <c r="G37" s="60"/>
      <c r="H37" s="60">
        <v>3</v>
      </c>
      <c r="I37" s="35">
        <v>41</v>
      </c>
      <c r="J37" s="60" t="s">
        <v>198</v>
      </c>
      <c r="K37" s="60" t="s">
        <v>3</v>
      </c>
      <c r="L37" s="58">
        <v>15900</v>
      </c>
      <c r="M37" s="58">
        <v>15900</v>
      </c>
      <c r="N37" s="58">
        <v>15900</v>
      </c>
      <c r="O37" s="58">
        <v>366750</v>
      </c>
      <c r="P37" s="58">
        <v>366750</v>
      </c>
      <c r="Q37" s="58">
        <v>15100</v>
      </c>
      <c r="R37" s="58">
        <v>10200</v>
      </c>
      <c r="S37" s="58">
        <v>361490</v>
      </c>
      <c r="T37" s="58">
        <v>8270</v>
      </c>
      <c r="U37" s="58">
        <v>5210</v>
      </c>
      <c r="V37" s="58">
        <v>8350</v>
      </c>
      <c r="W37" s="58">
        <v>9100</v>
      </c>
      <c r="X37" s="58">
        <v>3800</v>
      </c>
      <c r="Y37" s="58">
        <v>9100</v>
      </c>
      <c r="Z37" s="58">
        <v>3260</v>
      </c>
      <c r="AA37" s="44">
        <f t="shared" si="14"/>
        <v>35.824175824175825</v>
      </c>
      <c r="AB37" s="62" t="s">
        <v>274</v>
      </c>
    </row>
    <row r="38" spans="1:28" ht="22.5" x14ac:dyDescent="0.2">
      <c r="A38" s="73" t="s">
        <v>194</v>
      </c>
      <c r="B38" s="57" t="s">
        <v>109</v>
      </c>
      <c r="C38" s="60">
        <v>221004</v>
      </c>
      <c r="D38" s="60" t="s">
        <v>22</v>
      </c>
      <c r="E38" s="60"/>
      <c r="F38" s="60"/>
      <c r="G38" s="60"/>
      <c r="H38" s="60">
        <v>8</v>
      </c>
      <c r="I38" s="35">
        <v>41</v>
      </c>
      <c r="J38" s="60" t="s">
        <v>195</v>
      </c>
      <c r="K38" s="60"/>
      <c r="L38" s="40"/>
      <c r="M38" s="40"/>
      <c r="N38" s="40"/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  <c r="W38" s="40">
        <v>13300</v>
      </c>
      <c r="X38" s="40">
        <v>13300</v>
      </c>
      <c r="Y38" s="40">
        <v>0</v>
      </c>
      <c r="Z38" s="40">
        <v>760</v>
      </c>
      <c r="AA38" s="58"/>
      <c r="AB38" s="62" t="s">
        <v>275</v>
      </c>
    </row>
    <row r="39" spans="1:28" ht="12.75" hidden="1" customHeight="1" x14ac:dyDescent="0.2">
      <c r="A39" s="60">
        <f>A37+1</f>
        <v>21</v>
      </c>
      <c r="B39" s="60" t="s">
        <v>1</v>
      </c>
      <c r="C39" s="60">
        <v>221004</v>
      </c>
      <c r="D39" s="60" t="s">
        <v>22</v>
      </c>
      <c r="E39" s="60"/>
      <c r="F39" s="60"/>
      <c r="G39" s="60"/>
      <c r="H39" s="60">
        <v>4</v>
      </c>
      <c r="I39" s="35">
        <v>41</v>
      </c>
      <c r="J39" s="60" t="s">
        <v>7</v>
      </c>
      <c r="K39" s="60" t="s">
        <v>3</v>
      </c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4"/>
      <c r="AB39" s="62"/>
    </row>
    <row r="40" spans="1:28" ht="12.75" hidden="1" customHeight="1" x14ac:dyDescent="0.2">
      <c r="A40" s="60">
        <f t="shared" si="15"/>
        <v>22</v>
      </c>
      <c r="B40" s="60" t="s">
        <v>1</v>
      </c>
      <c r="C40" s="60">
        <v>221004</v>
      </c>
      <c r="D40" s="60" t="s">
        <v>22</v>
      </c>
      <c r="E40" s="60"/>
      <c r="F40" s="60"/>
      <c r="G40" s="60" t="s">
        <v>2</v>
      </c>
      <c r="H40" s="60">
        <v>5</v>
      </c>
      <c r="I40" s="35">
        <v>41</v>
      </c>
      <c r="J40" s="60" t="s">
        <v>23</v>
      </c>
      <c r="K40" s="60" t="s">
        <v>3</v>
      </c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4"/>
      <c r="AB40" s="62"/>
    </row>
    <row r="41" spans="1:28" ht="22.5" x14ac:dyDescent="0.2">
      <c r="A41" s="74">
        <f t="shared" si="15"/>
        <v>23</v>
      </c>
      <c r="B41" s="57" t="s">
        <v>109</v>
      </c>
      <c r="C41" s="74">
        <v>221004</v>
      </c>
      <c r="D41" s="74" t="s">
        <v>22</v>
      </c>
      <c r="E41" s="74"/>
      <c r="F41" s="74"/>
      <c r="G41" s="74"/>
      <c r="H41" s="60">
        <v>6</v>
      </c>
      <c r="I41" s="35">
        <v>41</v>
      </c>
      <c r="J41" s="75" t="s">
        <v>186</v>
      </c>
      <c r="K41" s="74" t="s">
        <v>3</v>
      </c>
      <c r="L41" s="58">
        <v>3700</v>
      </c>
      <c r="M41" s="58">
        <v>3700</v>
      </c>
      <c r="N41" s="58">
        <v>3700</v>
      </c>
      <c r="O41" s="58">
        <v>3700</v>
      </c>
      <c r="P41" s="58">
        <v>3700</v>
      </c>
      <c r="Q41" s="58">
        <v>3700</v>
      </c>
      <c r="R41" s="58">
        <v>3470</v>
      </c>
      <c r="S41" s="58">
        <v>4820</v>
      </c>
      <c r="T41" s="58">
        <v>3250</v>
      </c>
      <c r="U41" s="58">
        <v>2340</v>
      </c>
      <c r="V41" s="58">
        <v>3210</v>
      </c>
      <c r="W41" s="58">
        <v>3700</v>
      </c>
      <c r="X41" s="58">
        <v>3550</v>
      </c>
      <c r="Y41" s="58">
        <v>3700</v>
      </c>
      <c r="Z41" s="58">
        <v>2370</v>
      </c>
      <c r="AA41" s="44">
        <f t="shared" ref="AA41:AA42" si="16">Z41/Y41*100</f>
        <v>64.054054054054049</v>
      </c>
      <c r="AB41" s="62"/>
    </row>
    <row r="42" spans="1:28" ht="13.5" thickBot="1" x14ac:dyDescent="0.25">
      <c r="A42" s="74">
        <f t="shared" si="15"/>
        <v>24</v>
      </c>
      <c r="B42" s="57" t="s">
        <v>109</v>
      </c>
      <c r="C42" s="60">
        <v>221004</v>
      </c>
      <c r="D42" s="60" t="s">
        <v>22</v>
      </c>
      <c r="E42" s="60"/>
      <c r="F42" s="60"/>
      <c r="G42" s="60"/>
      <c r="H42" s="35">
        <v>7</v>
      </c>
      <c r="I42" s="35">
        <v>41</v>
      </c>
      <c r="J42" s="60" t="s">
        <v>8</v>
      </c>
      <c r="K42" s="60" t="s">
        <v>3</v>
      </c>
      <c r="L42" s="58">
        <v>4000</v>
      </c>
      <c r="M42" s="58">
        <v>5000</v>
      </c>
      <c r="N42" s="58">
        <v>5000</v>
      </c>
      <c r="O42" s="58">
        <v>5000</v>
      </c>
      <c r="P42" s="58">
        <v>5000</v>
      </c>
      <c r="Q42" s="58">
        <v>5000</v>
      </c>
      <c r="R42" s="58">
        <v>2500</v>
      </c>
      <c r="S42" s="58">
        <v>890</v>
      </c>
      <c r="T42" s="58">
        <v>4290</v>
      </c>
      <c r="U42" s="58">
        <v>740</v>
      </c>
      <c r="V42" s="58">
        <v>1040</v>
      </c>
      <c r="W42" s="58">
        <v>3000</v>
      </c>
      <c r="X42" s="58">
        <v>30</v>
      </c>
      <c r="Y42" s="58">
        <v>3000</v>
      </c>
      <c r="Z42" s="58">
        <v>0</v>
      </c>
      <c r="AA42" s="44">
        <f t="shared" si="16"/>
        <v>0</v>
      </c>
      <c r="AB42" s="62"/>
    </row>
    <row r="43" spans="1:28" ht="13.5" hidden="1" thickBot="1" x14ac:dyDescent="0.25">
      <c r="A43" s="74">
        <f t="shared" si="15"/>
        <v>25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5"/>
    </row>
    <row r="44" spans="1:28" s="6" customFormat="1" ht="13.5" hidden="1" thickBot="1" x14ac:dyDescent="0.25">
      <c r="A44" s="46"/>
      <c r="B44" s="47"/>
      <c r="C44" s="47"/>
      <c r="D44" s="47"/>
      <c r="E44" s="47"/>
      <c r="F44" s="47"/>
      <c r="G44" s="47"/>
      <c r="H44" s="77"/>
      <c r="I44" s="78"/>
      <c r="J44" s="79" t="s">
        <v>11</v>
      </c>
      <c r="K44" s="47"/>
      <c r="L44" s="48">
        <f t="shared" ref="L44:AA44" si="17">SUM(L35:L43)</f>
        <v>27100</v>
      </c>
      <c r="M44" s="48">
        <f t="shared" si="17"/>
        <v>28100</v>
      </c>
      <c r="N44" s="48">
        <f t="shared" si="17"/>
        <v>28100</v>
      </c>
      <c r="O44" s="48">
        <f t="shared" si="17"/>
        <v>378950</v>
      </c>
      <c r="P44" s="48">
        <f t="shared" si="17"/>
        <v>378950</v>
      </c>
      <c r="Q44" s="48">
        <f t="shared" si="17"/>
        <v>27300</v>
      </c>
      <c r="R44" s="48">
        <f t="shared" si="17"/>
        <v>19380</v>
      </c>
      <c r="S44" s="48">
        <f t="shared" si="17"/>
        <v>371100</v>
      </c>
      <c r="T44" s="48">
        <f t="shared" si="17"/>
        <v>18480</v>
      </c>
      <c r="U44" s="48">
        <f t="shared" si="17"/>
        <v>10710</v>
      </c>
      <c r="V44" s="48">
        <f t="shared" si="17"/>
        <v>16740</v>
      </c>
      <c r="W44" s="48">
        <f t="shared" si="17"/>
        <v>33100</v>
      </c>
      <c r="X44" s="48">
        <f t="shared" si="17"/>
        <v>24450</v>
      </c>
      <c r="Y44" s="48">
        <f t="shared" si="17"/>
        <v>19800</v>
      </c>
      <c r="Z44" s="48">
        <f t="shared" si="17"/>
        <v>10490</v>
      </c>
      <c r="AA44" s="48">
        <f t="shared" si="17"/>
        <v>320.81572987822989</v>
      </c>
      <c r="AB44" s="49"/>
    </row>
    <row r="45" spans="1:28" s="6" customFormat="1" ht="13.5" thickBot="1" x14ac:dyDescent="0.25">
      <c r="A45" s="50"/>
      <c r="B45" s="51"/>
      <c r="C45" s="51">
        <v>221</v>
      </c>
      <c r="D45" s="51"/>
      <c r="E45" s="51"/>
      <c r="F45" s="51"/>
      <c r="G45" s="51"/>
      <c r="H45" s="51"/>
      <c r="I45" s="80"/>
      <c r="J45" s="51" t="s">
        <v>38</v>
      </c>
      <c r="K45" s="51"/>
      <c r="L45" s="52">
        <f t="shared" ref="L45:Z45" si="18">L44</f>
        <v>27100</v>
      </c>
      <c r="M45" s="52">
        <f t="shared" si="18"/>
        <v>28100</v>
      </c>
      <c r="N45" s="52">
        <f t="shared" si="18"/>
        <v>28100</v>
      </c>
      <c r="O45" s="52">
        <f t="shared" si="18"/>
        <v>378950</v>
      </c>
      <c r="P45" s="52">
        <f t="shared" si="18"/>
        <v>378950</v>
      </c>
      <c r="Q45" s="52">
        <f t="shared" si="18"/>
        <v>27300</v>
      </c>
      <c r="R45" s="52">
        <f t="shared" si="18"/>
        <v>19380</v>
      </c>
      <c r="S45" s="52">
        <f t="shared" si="18"/>
        <v>371100</v>
      </c>
      <c r="T45" s="52">
        <f t="shared" si="18"/>
        <v>18480</v>
      </c>
      <c r="U45" s="52">
        <f t="shared" si="18"/>
        <v>10710</v>
      </c>
      <c r="V45" s="52">
        <f t="shared" si="18"/>
        <v>16740</v>
      </c>
      <c r="W45" s="52">
        <f t="shared" si="18"/>
        <v>33100</v>
      </c>
      <c r="X45" s="52">
        <f t="shared" si="18"/>
        <v>24450</v>
      </c>
      <c r="Y45" s="52">
        <f t="shared" si="18"/>
        <v>19800</v>
      </c>
      <c r="Z45" s="52">
        <f t="shared" si="18"/>
        <v>10490</v>
      </c>
      <c r="AA45" s="53">
        <f>Z45/Y45*100</f>
        <v>52.979797979797979</v>
      </c>
      <c r="AB45" s="54"/>
    </row>
    <row r="46" spans="1:28" s="6" customFormat="1" x14ac:dyDescent="0.2">
      <c r="A46" s="38"/>
      <c r="B46" s="38"/>
      <c r="C46" s="38"/>
      <c r="D46" s="38"/>
      <c r="E46" s="38"/>
      <c r="F46" s="38"/>
      <c r="G46" s="38"/>
      <c r="H46" s="38"/>
      <c r="I46" s="35"/>
      <c r="J46" s="38" t="s">
        <v>39</v>
      </c>
      <c r="K46" s="38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6"/>
    </row>
    <row r="47" spans="1:28" s="6" customFormat="1" x14ac:dyDescent="0.2">
      <c r="A47" s="81">
        <f>A43+1</f>
        <v>26</v>
      </c>
      <c r="B47" s="57" t="s">
        <v>109</v>
      </c>
      <c r="C47" s="41">
        <v>222003</v>
      </c>
      <c r="D47" s="41" t="s">
        <v>22</v>
      </c>
      <c r="E47" s="41"/>
      <c r="F47" s="41"/>
      <c r="G47" s="41"/>
      <c r="H47" s="35"/>
      <c r="I47" s="35">
        <v>41</v>
      </c>
      <c r="J47" s="81" t="s">
        <v>32</v>
      </c>
      <c r="K47" s="41"/>
      <c r="L47" s="58">
        <v>800</v>
      </c>
      <c r="M47" s="58">
        <v>800</v>
      </c>
      <c r="N47" s="58">
        <v>800</v>
      </c>
      <c r="O47" s="58">
        <v>800</v>
      </c>
      <c r="P47" s="58">
        <v>800</v>
      </c>
      <c r="Q47" s="58">
        <v>800</v>
      </c>
      <c r="R47" s="58">
        <v>800</v>
      </c>
      <c r="S47" s="58">
        <v>310</v>
      </c>
      <c r="T47" s="58">
        <v>1150</v>
      </c>
      <c r="U47" s="58">
        <v>200</v>
      </c>
      <c r="V47" s="58">
        <v>150</v>
      </c>
      <c r="W47" s="58">
        <v>800</v>
      </c>
      <c r="X47" s="58">
        <v>30</v>
      </c>
      <c r="Y47" s="58">
        <v>500</v>
      </c>
      <c r="Z47" s="58">
        <v>0</v>
      </c>
      <c r="AA47" s="44">
        <f t="shared" ref="AA47:AA56" si="19">Z47/Y47*100</f>
        <v>0</v>
      </c>
      <c r="AB47" s="62"/>
    </row>
    <row r="48" spans="1:28" x14ac:dyDescent="0.2">
      <c r="A48" s="60">
        <f>A47+1</f>
        <v>27</v>
      </c>
      <c r="B48" s="57" t="s">
        <v>109</v>
      </c>
      <c r="C48" s="60">
        <v>223001</v>
      </c>
      <c r="D48" s="60" t="s">
        <v>22</v>
      </c>
      <c r="E48" s="60"/>
      <c r="F48" s="60"/>
      <c r="G48" s="60" t="s">
        <v>2</v>
      </c>
      <c r="H48" s="60">
        <v>1</v>
      </c>
      <c r="I48" s="35">
        <v>41</v>
      </c>
      <c r="J48" s="60" t="s">
        <v>79</v>
      </c>
      <c r="K48" s="60" t="s">
        <v>3</v>
      </c>
      <c r="L48" s="58">
        <v>600</v>
      </c>
      <c r="M48" s="58">
        <v>700</v>
      </c>
      <c r="N48" s="58">
        <v>700</v>
      </c>
      <c r="O48" s="58">
        <v>600</v>
      </c>
      <c r="P48" s="58">
        <v>500</v>
      </c>
      <c r="Q48" s="58">
        <v>500</v>
      </c>
      <c r="R48" s="58">
        <v>500</v>
      </c>
      <c r="S48" s="58">
        <v>300</v>
      </c>
      <c r="T48" s="58">
        <v>100</v>
      </c>
      <c r="U48" s="58">
        <v>100</v>
      </c>
      <c r="V48" s="58">
        <v>250</v>
      </c>
      <c r="W48" s="58">
        <v>200</v>
      </c>
      <c r="X48" s="58">
        <v>0</v>
      </c>
      <c r="Y48" s="58">
        <v>100</v>
      </c>
      <c r="Z48" s="58">
        <v>0</v>
      </c>
      <c r="AA48" s="44">
        <f t="shared" si="19"/>
        <v>0</v>
      </c>
      <c r="AB48" s="62"/>
    </row>
    <row r="49" spans="1:42" x14ac:dyDescent="0.2">
      <c r="A49" s="60">
        <f t="shared" ref="A49:A59" si="20">A48+1</f>
        <v>28</v>
      </c>
      <c r="B49" s="57" t="s">
        <v>109</v>
      </c>
      <c r="C49" s="60">
        <v>223001</v>
      </c>
      <c r="D49" s="60" t="s">
        <v>22</v>
      </c>
      <c r="E49" s="60"/>
      <c r="F49" s="60"/>
      <c r="G49" s="60"/>
      <c r="H49" s="60">
        <v>2</v>
      </c>
      <c r="I49" s="35">
        <v>41</v>
      </c>
      <c r="J49" s="60" t="s">
        <v>118</v>
      </c>
      <c r="K49" s="60"/>
      <c r="L49" s="58">
        <v>1100</v>
      </c>
      <c r="M49" s="58">
        <v>1000</v>
      </c>
      <c r="N49" s="58">
        <v>800</v>
      </c>
      <c r="O49" s="58">
        <v>800</v>
      </c>
      <c r="P49" s="58">
        <v>800</v>
      </c>
      <c r="Q49" s="58">
        <v>800</v>
      </c>
      <c r="R49" s="58">
        <v>800</v>
      </c>
      <c r="S49" s="58">
        <v>70</v>
      </c>
      <c r="T49" s="58">
        <v>800</v>
      </c>
      <c r="U49" s="58">
        <v>2110</v>
      </c>
      <c r="V49" s="58">
        <v>580</v>
      </c>
      <c r="W49" s="58">
        <v>1000</v>
      </c>
      <c r="X49" s="58">
        <v>1140</v>
      </c>
      <c r="Y49" s="58">
        <v>1000</v>
      </c>
      <c r="Z49" s="58">
        <v>950</v>
      </c>
      <c r="AA49" s="44">
        <f t="shared" si="19"/>
        <v>95</v>
      </c>
      <c r="AB49" s="62"/>
    </row>
    <row r="50" spans="1:42" ht="22.5" x14ac:dyDescent="0.2">
      <c r="A50" s="60">
        <f t="shared" si="20"/>
        <v>29</v>
      </c>
      <c r="B50" s="57" t="s">
        <v>109</v>
      </c>
      <c r="C50" s="60">
        <v>223001</v>
      </c>
      <c r="D50" s="60" t="s">
        <v>22</v>
      </c>
      <c r="E50" s="60"/>
      <c r="F50" s="60"/>
      <c r="G50" s="60"/>
      <c r="H50" s="60">
        <v>3</v>
      </c>
      <c r="I50" s="35">
        <v>41</v>
      </c>
      <c r="J50" s="82" t="s">
        <v>187</v>
      </c>
      <c r="K50" s="60" t="s">
        <v>3</v>
      </c>
      <c r="L50" s="58">
        <v>170</v>
      </c>
      <c r="M50" s="58">
        <v>170</v>
      </c>
      <c r="N50" s="58">
        <v>170</v>
      </c>
      <c r="O50" s="58">
        <v>920</v>
      </c>
      <c r="P50" s="58">
        <v>980</v>
      </c>
      <c r="Q50" s="58">
        <v>1100</v>
      </c>
      <c r="R50" s="58">
        <v>1460</v>
      </c>
      <c r="S50" s="58">
        <v>950</v>
      </c>
      <c r="T50" s="58">
        <v>1360</v>
      </c>
      <c r="U50" s="58">
        <v>1400</v>
      </c>
      <c r="V50" s="58">
        <v>1420</v>
      </c>
      <c r="W50" s="58">
        <v>1400</v>
      </c>
      <c r="X50" s="58">
        <v>1250</v>
      </c>
      <c r="Y50" s="58">
        <v>1400</v>
      </c>
      <c r="Z50" s="58">
        <v>1020</v>
      </c>
      <c r="AA50" s="44">
        <f t="shared" si="19"/>
        <v>72.857142857142847</v>
      </c>
      <c r="AB50" s="62"/>
    </row>
    <row r="51" spans="1:42" x14ac:dyDescent="0.2">
      <c r="A51" s="60">
        <f t="shared" si="20"/>
        <v>30</v>
      </c>
      <c r="B51" s="57" t="s">
        <v>109</v>
      </c>
      <c r="C51" s="60">
        <v>223001</v>
      </c>
      <c r="D51" s="60" t="s">
        <v>22</v>
      </c>
      <c r="E51" s="60"/>
      <c r="F51" s="60"/>
      <c r="G51" s="60" t="s">
        <v>2</v>
      </c>
      <c r="H51" s="60">
        <v>4</v>
      </c>
      <c r="I51" s="35">
        <v>41</v>
      </c>
      <c r="J51" s="60" t="s">
        <v>80</v>
      </c>
      <c r="K51" s="60" t="s">
        <v>3</v>
      </c>
      <c r="L51" s="58">
        <v>30</v>
      </c>
      <c r="M51" s="58">
        <v>30</v>
      </c>
      <c r="N51" s="58">
        <v>30</v>
      </c>
      <c r="O51" s="58">
        <v>30</v>
      </c>
      <c r="P51" s="58">
        <v>30</v>
      </c>
      <c r="Q51" s="58">
        <v>30</v>
      </c>
      <c r="R51" s="58">
        <v>30</v>
      </c>
      <c r="S51" s="58">
        <v>10</v>
      </c>
      <c r="T51" s="58">
        <v>20</v>
      </c>
      <c r="U51" s="58">
        <v>10</v>
      </c>
      <c r="V51" s="58">
        <v>10</v>
      </c>
      <c r="W51" s="58">
        <v>20</v>
      </c>
      <c r="X51" s="58">
        <v>10</v>
      </c>
      <c r="Y51" s="58">
        <v>20</v>
      </c>
      <c r="Z51" s="58">
        <v>10</v>
      </c>
      <c r="AA51" s="44">
        <f t="shared" si="19"/>
        <v>50</v>
      </c>
      <c r="AB51" s="62"/>
    </row>
    <row r="52" spans="1:42" x14ac:dyDescent="0.2">
      <c r="A52" s="60">
        <f t="shared" si="20"/>
        <v>31</v>
      </c>
      <c r="B52" s="57" t="s">
        <v>109</v>
      </c>
      <c r="C52" s="60">
        <v>223001</v>
      </c>
      <c r="D52" s="60" t="s">
        <v>22</v>
      </c>
      <c r="E52" s="60"/>
      <c r="F52" s="60"/>
      <c r="G52" s="60" t="s">
        <v>2</v>
      </c>
      <c r="H52" s="60">
        <v>5</v>
      </c>
      <c r="I52" s="35">
        <v>41</v>
      </c>
      <c r="J52" s="60" t="s">
        <v>81</v>
      </c>
      <c r="K52" s="60" t="s">
        <v>3</v>
      </c>
      <c r="L52" s="58">
        <v>70</v>
      </c>
      <c r="M52" s="58">
        <v>70</v>
      </c>
      <c r="N52" s="58">
        <v>160</v>
      </c>
      <c r="O52" s="58">
        <v>160</v>
      </c>
      <c r="P52" s="58">
        <v>160</v>
      </c>
      <c r="Q52" s="58">
        <v>160</v>
      </c>
      <c r="R52" s="58">
        <v>30</v>
      </c>
      <c r="S52" s="58">
        <v>120</v>
      </c>
      <c r="T52" s="58">
        <v>30</v>
      </c>
      <c r="U52" s="58">
        <v>110</v>
      </c>
      <c r="V52" s="58">
        <v>350</v>
      </c>
      <c r="W52" s="58">
        <v>250</v>
      </c>
      <c r="X52" s="58">
        <v>130</v>
      </c>
      <c r="Y52" s="58">
        <v>250</v>
      </c>
      <c r="Z52" s="58">
        <v>250</v>
      </c>
      <c r="AA52" s="44">
        <f t="shared" si="19"/>
        <v>100</v>
      </c>
      <c r="AB52" s="62"/>
    </row>
    <row r="53" spans="1:42" ht="22.5" x14ac:dyDescent="0.2">
      <c r="A53" s="60">
        <f t="shared" si="20"/>
        <v>32</v>
      </c>
      <c r="B53" s="57" t="s">
        <v>109</v>
      </c>
      <c r="C53" s="83">
        <v>223001</v>
      </c>
      <c r="D53" s="60" t="s">
        <v>22</v>
      </c>
      <c r="E53" s="60"/>
      <c r="F53" s="60"/>
      <c r="G53" s="60"/>
      <c r="H53" s="60">
        <v>6</v>
      </c>
      <c r="I53" s="35">
        <v>41</v>
      </c>
      <c r="J53" s="60" t="s">
        <v>82</v>
      </c>
      <c r="K53" s="60" t="s">
        <v>3</v>
      </c>
      <c r="L53" s="58">
        <v>108960</v>
      </c>
      <c r="M53" s="58">
        <v>108960</v>
      </c>
      <c r="N53" s="58">
        <v>108960</v>
      </c>
      <c r="O53" s="58">
        <v>108960</v>
      </c>
      <c r="P53" s="58">
        <v>108960</v>
      </c>
      <c r="Q53" s="58">
        <v>108960</v>
      </c>
      <c r="R53" s="58">
        <v>98960</v>
      </c>
      <c r="S53" s="58">
        <v>40900</v>
      </c>
      <c r="T53" s="58">
        <v>45460</v>
      </c>
      <c r="U53" s="58">
        <v>64600</v>
      </c>
      <c r="V53" s="58">
        <v>48630</v>
      </c>
      <c r="W53" s="58">
        <v>73920</v>
      </c>
      <c r="X53" s="58">
        <v>46000</v>
      </c>
      <c r="Y53" s="58">
        <v>62750</v>
      </c>
      <c r="Z53" s="58">
        <v>16290</v>
      </c>
      <c r="AA53" s="44">
        <f t="shared" si="19"/>
        <v>25.960159362549799</v>
      </c>
      <c r="AB53" s="59" t="s">
        <v>276</v>
      </c>
      <c r="AC53" s="3"/>
      <c r="AD53" s="12"/>
      <c r="AE53" s="12"/>
      <c r="AF53" s="12"/>
      <c r="AH53" s="12"/>
      <c r="AJ53" s="12"/>
      <c r="AL53" s="12"/>
      <c r="AN53" s="12"/>
      <c r="AP53" s="12"/>
    </row>
    <row r="54" spans="1:42" ht="22.5" x14ac:dyDescent="0.2">
      <c r="A54" s="74">
        <f t="shared" si="20"/>
        <v>33</v>
      </c>
      <c r="B54" s="57" t="s">
        <v>109</v>
      </c>
      <c r="C54" s="84">
        <v>223001</v>
      </c>
      <c r="D54" s="74" t="s">
        <v>22</v>
      </c>
      <c r="E54" s="74"/>
      <c r="F54" s="74"/>
      <c r="G54" s="74" t="s">
        <v>2</v>
      </c>
      <c r="H54" s="74">
        <v>7</v>
      </c>
      <c r="I54" s="35">
        <v>41</v>
      </c>
      <c r="J54" s="74" t="s">
        <v>83</v>
      </c>
      <c r="K54" s="74" t="s">
        <v>3</v>
      </c>
      <c r="L54" s="58">
        <v>34000</v>
      </c>
      <c r="M54" s="58">
        <v>34000</v>
      </c>
      <c r="N54" s="58">
        <v>34000</v>
      </c>
      <c r="O54" s="58">
        <v>34000</v>
      </c>
      <c r="P54" s="58">
        <v>34000</v>
      </c>
      <c r="Q54" s="58">
        <v>43000</v>
      </c>
      <c r="R54" s="58">
        <v>38000</v>
      </c>
      <c r="S54" s="58">
        <v>14770</v>
      </c>
      <c r="T54" s="58">
        <v>18990</v>
      </c>
      <c r="U54" s="58">
        <v>24560</v>
      </c>
      <c r="V54" s="58">
        <v>29540</v>
      </c>
      <c r="W54" s="58">
        <v>51060</v>
      </c>
      <c r="X54" s="58">
        <v>33000</v>
      </c>
      <c r="Y54" s="58">
        <v>39800</v>
      </c>
      <c r="Z54" s="58">
        <v>14390</v>
      </c>
      <c r="AA54" s="44">
        <f t="shared" si="19"/>
        <v>36.155778894472363</v>
      </c>
      <c r="AB54" s="62" t="s">
        <v>276</v>
      </c>
      <c r="AC54" s="3"/>
      <c r="AD54" s="12"/>
      <c r="AE54" s="12"/>
      <c r="AF54" s="12"/>
      <c r="AH54" s="12"/>
    </row>
    <row r="55" spans="1:42" x14ac:dyDescent="0.2">
      <c r="A55" s="74">
        <f t="shared" si="20"/>
        <v>34</v>
      </c>
      <c r="B55" s="57" t="s">
        <v>109</v>
      </c>
      <c r="C55" s="84">
        <v>223001</v>
      </c>
      <c r="D55" s="74" t="s">
        <v>22</v>
      </c>
      <c r="E55" s="74"/>
      <c r="F55" s="74"/>
      <c r="G55" s="74"/>
      <c r="H55" s="74">
        <v>8</v>
      </c>
      <c r="I55" s="35">
        <v>41</v>
      </c>
      <c r="J55" s="74" t="s">
        <v>84</v>
      </c>
      <c r="K55" s="74" t="s">
        <v>3</v>
      </c>
      <c r="L55" s="58">
        <v>30</v>
      </c>
      <c r="M55" s="58">
        <v>30</v>
      </c>
      <c r="N55" s="58">
        <v>30</v>
      </c>
      <c r="O55" s="58">
        <v>30</v>
      </c>
      <c r="P55" s="58">
        <v>30</v>
      </c>
      <c r="Q55" s="58">
        <v>30</v>
      </c>
      <c r="R55" s="58">
        <v>30</v>
      </c>
      <c r="S55" s="58">
        <v>0</v>
      </c>
      <c r="T55" s="58">
        <v>0</v>
      </c>
      <c r="U55" s="58">
        <v>0</v>
      </c>
      <c r="V55" s="58">
        <v>0</v>
      </c>
      <c r="W55" s="58">
        <v>20</v>
      </c>
      <c r="X55" s="58">
        <v>0</v>
      </c>
      <c r="Y55" s="58">
        <v>20</v>
      </c>
      <c r="Z55" s="58">
        <v>0</v>
      </c>
      <c r="AA55" s="44">
        <f t="shared" si="19"/>
        <v>0</v>
      </c>
      <c r="AB55" s="62"/>
    </row>
    <row r="56" spans="1:42" ht="33.75" x14ac:dyDescent="0.2">
      <c r="A56" s="74">
        <f t="shared" si="20"/>
        <v>35</v>
      </c>
      <c r="B56" s="57" t="s">
        <v>109</v>
      </c>
      <c r="C56" s="84">
        <v>223001</v>
      </c>
      <c r="D56" s="74" t="s">
        <v>22</v>
      </c>
      <c r="E56" s="74"/>
      <c r="F56" s="74"/>
      <c r="G56" s="74"/>
      <c r="H56" s="74">
        <v>9</v>
      </c>
      <c r="I56" s="35">
        <v>41</v>
      </c>
      <c r="J56" s="74" t="s">
        <v>107</v>
      </c>
      <c r="K56" s="74"/>
      <c r="L56" s="58">
        <v>300</v>
      </c>
      <c r="M56" s="58">
        <v>300</v>
      </c>
      <c r="N56" s="58">
        <v>300</v>
      </c>
      <c r="O56" s="58">
        <v>300</v>
      </c>
      <c r="P56" s="58">
        <v>300</v>
      </c>
      <c r="Q56" s="58">
        <v>300</v>
      </c>
      <c r="R56" s="58">
        <v>300</v>
      </c>
      <c r="S56" s="58">
        <v>0</v>
      </c>
      <c r="T56" s="58">
        <v>0</v>
      </c>
      <c r="U56" s="58">
        <v>0</v>
      </c>
      <c r="V56" s="58">
        <v>0</v>
      </c>
      <c r="W56" s="58">
        <v>300</v>
      </c>
      <c r="X56" s="58">
        <v>0</v>
      </c>
      <c r="Y56" s="58">
        <v>300</v>
      </c>
      <c r="Z56" s="58">
        <v>0</v>
      </c>
      <c r="AA56" s="44">
        <f t="shared" si="19"/>
        <v>0</v>
      </c>
      <c r="AB56" s="62" t="s">
        <v>211</v>
      </c>
    </row>
    <row r="57" spans="1:42" ht="34.5" thickBot="1" x14ac:dyDescent="0.25">
      <c r="A57" s="74">
        <f>A56+1</f>
        <v>36</v>
      </c>
      <c r="B57" s="57" t="s">
        <v>109</v>
      </c>
      <c r="C57" s="84">
        <v>223003</v>
      </c>
      <c r="D57" s="74" t="s">
        <v>22</v>
      </c>
      <c r="E57" s="74"/>
      <c r="F57" s="74"/>
      <c r="G57" s="74"/>
      <c r="H57" s="74"/>
      <c r="I57" s="35">
        <v>41</v>
      </c>
      <c r="J57" s="74" t="s">
        <v>63</v>
      </c>
      <c r="K57" s="74" t="s">
        <v>3</v>
      </c>
      <c r="L57" s="58">
        <v>5800</v>
      </c>
      <c r="M57" s="58">
        <v>4900</v>
      </c>
      <c r="N57" s="58">
        <v>4900</v>
      </c>
      <c r="O57" s="58">
        <v>4560</v>
      </c>
      <c r="P57" s="58">
        <v>4120</v>
      </c>
      <c r="Q57" s="58">
        <v>2580</v>
      </c>
      <c r="R57" s="58">
        <v>2580</v>
      </c>
      <c r="S57" s="58">
        <v>4120</v>
      </c>
      <c r="T57" s="58">
        <v>3060</v>
      </c>
      <c r="U57" s="58">
        <v>2340</v>
      </c>
      <c r="V57" s="58">
        <v>0</v>
      </c>
      <c r="W57" s="58">
        <v>0</v>
      </c>
      <c r="X57" s="58">
        <v>0</v>
      </c>
      <c r="Y57" s="58">
        <v>0</v>
      </c>
      <c r="Z57" s="58">
        <v>0</v>
      </c>
      <c r="AA57" s="58">
        <v>0</v>
      </c>
      <c r="AB57" s="62" t="s">
        <v>264</v>
      </c>
    </row>
    <row r="58" spans="1:42" hidden="1" x14ac:dyDescent="0.2">
      <c r="A58" s="74">
        <f t="shared" si="20"/>
        <v>37</v>
      </c>
      <c r="B58" s="74"/>
      <c r="C58" s="84"/>
      <c r="D58" s="74"/>
      <c r="E58" s="74"/>
      <c r="F58" s="74"/>
      <c r="G58" s="74"/>
      <c r="H58" s="74"/>
      <c r="I58" s="74"/>
      <c r="J58" s="74"/>
      <c r="K58" s="74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85"/>
    </row>
    <row r="59" spans="1:42" ht="13.5" hidden="1" thickBot="1" x14ac:dyDescent="0.25">
      <c r="A59" s="74">
        <f t="shared" si="20"/>
        <v>38</v>
      </c>
      <c r="B59" s="74"/>
      <c r="C59" s="84"/>
      <c r="D59" s="74"/>
      <c r="E59" s="74"/>
      <c r="F59" s="74"/>
      <c r="G59" s="74"/>
      <c r="H59" s="74"/>
      <c r="I59" s="74"/>
      <c r="J59" s="74"/>
      <c r="K59" s="74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85"/>
    </row>
    <row r="60" spans="1:42" s="6" customFormat="1" ht="13.5" hidden="1" thickBot="1" x14ac:dyDescent="0.25">
      <c r="A60" s="50"/>
      <c r="B60" s="51"/>
      <c r="C60" s="51"/>
      <c r="D60" s="51"/>
      <c r="E60" s="51"/>
      <c r="F60" s="51"/>
      <c r="G60" s="51"/>
      <c r="H60" s="51"/>
      <c r="I60" s="51"/>
      <c r="J60" s="51" t="s">
        <v>11</v>
      </c>
      <c r="K60" s="51"/>
      <c r="L60" s="52">
        <f t="shared" ref="L60:AA60" si="21">SUM(L47:L59)</f>
        <v>151860</v>
      </c>
      <c r="M60" s="52">
        <f t="shared" si="21"/>
        <v>150960</v>
      </c>
      <c r="N60" s="52">
        <f t="shared" si="21"/>
        <v>150850</v>
      </c>
      <c r="O60" s="52">
        <f t="shared" si="21"/>
        <v>151160</v>
      </c>
      <c r="P60" s="52">
        <f t="shared" si="21"/>
        <v>150680</v>
      </c>
      <c r="Q60" s="52">
        <f t="shared" si="21"/>
        <v>158260</v>
      </c>
      <c r="R60" s="52">
        <f t="shared" si="21"/>
        <v>143490</v>
      </c>
      <c r="S60" s="52">
        <f t="shared" si="21"/>
        <v>61550</v>
      </c>
      <c r="T60" s="52">
        <f t="shared" si="21"/>
        <v>70970</v>
      </c>
      <c r="U60" s="52">
        <f t="shared" si="21"/>
        <v>95430</v>
      </c>
      <c r="V60" s="52">
        <f t="shared" si="21"/>
        <v>80930</v>
      </c>
      <c r="W60" s="52">
        <f t="shared" si="21"/>
        <v>128970</v>
      </c>
      <c r="X60" s="52">
        <f t="shared" si="21"/>
        <v>81560</v>
      </c>
      <c r="Y60" s="52">
        <f t="shared" si="21"/>
        <v>106140</v>
      </c>
      <c r="Z60" s="52">
        <f t="shared" si="21"/>
        <v>32910</v>
      </c>
      <c r="AA60" s="52">
        <f t="shared" si="21"/>
        <v>379.97308111416498</v>
      </c>
      <c r="AB60" s="54"/>
    </row>
    <row r="61" spans="1:42" s="6" customFormat="1" ht="13.5" thickBot="1" x14ac:dyDescent="0.25">
      <c r="A61" s="50"/>
      <c r="B61" s="51"/>
      <c r="C61" s="51">
        <v>222.22300000000001</v>
      </c>
      <c r="D61" s="51"/>
      <c r="E61" s="51"/>
      <c r="F61" s="51"/>
      <c r="G61" s="51"/>
      <c r="H61" s="51"/>
      <c r="I61" s="51"/>
      <c r="J61" s="51" t="s">
        <v>40</v>
      </c>
      <c r="K61" s="51"/>
      <c r="L61" s="52">
        <f t="shared" ref="L61:Z61" si="22">L60</f>
        <v>151860</v>
      </c>
      <c r="M61" s="52">
        <f t="shared" si="22"/>
        <v>150960</v>
      </c>
      <c r="N61" s="52">
        <f t="shared" si="22"/>
        <v>150850</v>
      </c>
      <c r="O61" s="52">
        <f t="shared" si="22"/>
        <v>151160</v>
      </c>
      <c r="P61" s="52">
        <f t="shared" si="22"/>
        <v>150680</v>
      </c>
      <c r="Q61" s="52">
        <f t="shared" si="22"/>
        <v>158260</v>
      </c>
      <c r="R61" s="52">
        <f t="shared" si="22"/>
        <v>143490</v>
      </c>
      <c r="S61" s="52">
        <f t="shared" si="22"/>
        <v>61550</v>
      </c>
      <c r="T61" s="52">
        <f t="shared" si="22"/>
        <v>70970</v>
      </c>
      <c r="U61" s="52">
        <f t="shared" si="22"/>
        <v>95430</v>
      </c>
      <c r="V61" s="52">
        <f t="shared" si="22"/>
        <v>80930</v>
      </c>
      <c r="W61" s="52">
        <f t="shared" si="22"/>
        <v>128970</v>
      </c>
      <c r="X61" s="52">
        <f t="shared" si="22"/>
        <v>81560</v>
      </c>
      <c r="Y61" s="52">
        <f t="shared" si="22"/>
        <v>106140</v>
      </c>
      <c r="Z61" s="52">
        <f t="shared" si="22"/>
        <v>32910</v>
      </c>
      <c r="AA61" s="53">
        <f>Z61/Y61*100</f>
        <v>31.006218202374225</v>
      </c>
      <c r="AB61" s="54"/>
    </row>
    <row r="62" spans="1:42" s="6" customFormat="1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8" t="s">
        <v>41</v>
      </c>
      <c r="K62" s="38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7"/>
    </row>
    <row r="63" spans="1:42" ht="79.5" thickBot="1" x14ac:dyDescent="0.25">
      <c r="A63" s="41">
        <f>A59+1</f>
        <v>39</v>
      </c>
      <c r="B63" s="41" t="s">
        <v>1</v>
      </c>
      <c r="C63" s="41">
        <v>223002</v>
      </c>
      <c r="D63" s="41" t="s">
        <v>22</v>
      </c>
      <c r="E63" s="41"/>
      <c r="F63" s="41"/>
      <c r="G63" s="41" t="s">
        <v>2</v>
      </c>
      <c r="H63" s="41">
        <v>1</v>
      </c>
      <c r="I63" s="41">
        <v>41</v>
      </c>
      <c r="J63" s="41" t="s">
        <v>177</v>
      </c>
      <c r="K63" s="41" t="s">
        <v>3</v>
      </c>
      <c r="L63" s="76">
        <v>5290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76">
        <v>0</v>
      </c>
      <c r="Y63" s="76">
        <v>0</v>
      </c>
      <c r="Z63" s="76">
        <v>0</v>
      </c>
      <c r="AA63" s="58">
        <v>0</v>
      </c>
      <c r="AB63" s="85" t="s">
        <v>265</v>
      </c>
    </row>
    <row r="64" spans="1:42" s="6" customFormat="1" ht="13.5" hidden="1" thickBot="1" x14ac:dyDescent="0.25">
      <c r="A64" s="50"/>
      <c r="B64" s="51"/>
      <c r="C64" s="51"/>
      <c r="D64" s="51"/>
      <c r="E64" s="51"/>
      <c r="F64" s="51"/>
      <c r="G64" s="51"/>
      <c r="H64" s="51"/>
      <c r="I64" s="51"/>
      <c r="J64" s="51" t="s">
        <v>11</v>
      </c>
      <c r="K64" s="51"/>
      <c r="L64" s="52">
        <f t="shared" ref="L64:AA64" si="23">SUM(L63)</f>
        <v>5290</v>
      </c>
      <c r="M64" s="52">
        <f t="shared" si="23"/>
        <v>0</v>
      </c>
      <c r="N64" s="52">
        <f t="shared" si="23"/>
        <v>0</v>
      </c>
      <c r="O64" s="52">
        <f t="shared" si="23"/>
        <v>0</v>
      </c>
      <c r="P64" s="52">
        <f t="shared" si="23"/>
        <v>0</v>
      </c>
      <c r="Q64" s="52">
        <f t="shared" si="23"/>
        <v>0</v>
      </c>
      <c r="R64" s="52">
        <f t="shared" si="23"/>
        <v>0</v>
      </c>
      <c r="S64" s="52">
        <f t="shared" si="23"/>
        <v>0</v>
      </c>
      <c r="T64" s="52">
        <f t="shared" si="23"/>
        <v>0</v>
      </c>
      <c r="U64" s="52">
        <f t="shared" si="23"/>
        <v>0</v>
      </c>
      <c r="V64" s="52">
        <f t="shared" si="23"/>
        <v>0</v>
      </c>
      <c r="W64" s="52">
        <f t="shared" si="23"/>
        <v>0</v>
      </c>
      <c r="X64" s="52">
        <f t="shared" si="23"/>
        <v>0</v>
      </c>
      <c r="Y64" s="52">
        <f t="shared" si="23"/>
        <v>0</v>
      </c>
      <c r="Z64" s="52">
        <f t="shared" si="23"/>
        <v>0</v>
      </c>
      <c r="AA64" s="52">
        <f t="shared" si="23"/>
        <v>0</v>
      </c>
      <c r="AB64" s="88"/>
    </row>
    <row r="65" spans="1:28" s="6" customFormat="1" ht="13.5" thickBot="1" x14ac:dyDescent="0.25">
      <c r="A65" s="50"/>
      <c r="B65" s="51"/>
      <c r="C65" s="51">
        <v>223002</v>
      </c>
      <c r="D65" s="51"/>
      <c r="E65" s="51"/>
      <c r="F65" s="51"/>
      <c r="G65" s="51"/>
      <c r="H65" s="51"/>
      <c r="I65" s="51"/>
      <c r="J65" s="51" t="s">
        <v>42</v>
      </c>
      <c r="K65" s="51"/>
      <c r="L65" s="53">
        <f t="shared" ref="L65:Z65" si="24">L64</f>
        <v>5290</v>
      </c>
      <c r="M65" s="53">
        <f t="shared" si="24"/>
        <v>0</v>
      </c>
      <c r="N65" s="53">
        <f t="shared" si="24"/>
        <v>0</v>
      </c>
      <c r="O65" s="53">
        <f t="shared" si="24"/>
        <v>0</v>
      </c>
      <c r="P65" s="53">
        <f t="shared" si="24"/>
        <v>0</v>
      </c>
      <c r="Q65" s="53">
        <f t="shared" si="24"/>
        <v>0</v>
      </c>
      <c r="R65" s="53">
        <f t="shared" si="24"/>
        <v>0</v>
      </c>
      <c r="S65" s="53">
        <f t="shared" si="24"/>
        <v>0</v>
      </c>
      <c r="T65" s="53">
        <f t="shared" si="24"/>
        <v>0</v>
      </c>
      <c r="U65" s="53">
        <f t="shared" si="24"/>
        <v>0</v>
      </c>
      <c r="V65" s="53">
        <f t="shared" si="24"/>
        <v>0</v>
      </c>
      <c r="W65" s="53">
        <f t="shared" si="24"/>
        <v>0</v>
      </c>
      <c r="X65" s="53">
        <f t="shared" si="24"/>
        <v>0</v>
      </c>
      <c r="Y65" s="53">
        <f t="shared" si="24"/>
        <v>0</v>
      </c>
      <c r="Z65" s="53">
        <f t="shared" si="24"/>
        <v>0</v>
      </c>
      <c r="AA65" s="53">
        <v>0</v>
      </c>
      <c r="AB65" s="88"/>
    </row>
    <row r="66" spans="1:28" s="6" customFormat="1" x14ac:dyDescent="0.2">
      <c r="A66" s="89"/>
      <c r="B66" s="89"/>
      <c r="C66" s="89"/>
      <c r="D66" s="89"/>
      <c r="E66" s="89"/>
      <c r="F66" s="89"/>
      <c r="G66" s="89"/>
      <c r="H66" s="89"/>
      <c r="I66" s="89"/>
      <c r="J66" s="89" t="s">
        <v>43</v>
      </c>
      <c r="K66" s="38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6"/>
    </row>
    <row r="67" spans="1:28" ht="22.5" x14ac:dyDescent="0.2">
      <c r="A67" s="90">
        <f>A63+1</f>
        <v>40</v>
      </c>
      <c r="B67" s="90" t="s">
        <v>1</v>
      </c>
      <c r="C67" s="90">
        <v>231</v>
      </c>
      <c r="D67" s="90" t="s">
        <v>24</v>
      </c>
      <c r="E67" s="90"/>
      <c r="F67" s="90" t="s">
        <v>2</v>
      </c>
      <c r="G67" s="90" t="s">
        <v>2</v>
      </c>
      <c r="H67" s="90">
        <v>1</v>
      </c>
      <c r="I67" s="90">
        <v>43</v>
      </c>
      <c r="J67" s="90" t="s">
        <v>160</v>
      </c>
      <c r="K67" s="35" t="s">
        <v>3</v>
      </c>
      <c r="L67" s="40">
        <v>13980</v>
      </c>
      <c r="M67" s="40">
        <v>280380</v>
      </c>
      <c r="N67" s="40">
        <v>13980</v>
      </c>
      <c r="O67" s="40">
        <v>24040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1080</v>
      </c>
      <c r="W67" s="40">
        <v>1490</v>
      </c>
      <c r="X67" s="40">
        <v>1490</v>
      </c>
      <c r="Y67" s="40">
        <v>0</v>
      </c>
      <c r="Z67" s="40">
        <v>1400</v>
      </c>
      <c r="AA67" s="58">
        <v>0</v>
      </c>
      <c r="AB67" s="62" t="s">
        <v>266</v>
      </c>
    </row>
    <row r="68" spans="1:28" ht="22.5" hidden="1" x14ac:dyDescent="0.2">
      <c r="A68" s="91">
        <f>A67+1</f>
        <v>41</v>
      </c>
      <c r="B68" s="91" t="s">
        <v>1</v>
      </c>
      <c r="C68" s="91">
        <v>231</v>
      </c>
      <c r="D68" s="91" t="s">
        <v>24</v>
      </c>
      <c r="E68" s="91"/>
      <c r="F68" s="91" t="s">
        <v>2</v>
      </c>
      <c r="G68" s="91" t="s">
        <v>2</v>
      </c>
      <c r="H68" s="91">
        <v>2</v>
      </c>
      <c r="I68" s="90">
        <v>43</v>
      </c>
      <c r="J68" s="91" t="s">
        <v>98</v>
      </c>
      <c r="K68" s="60" t="s">
        <v>3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40">
        <v>0</v>
      </c>
      <c r="X68" s="40">
        <v>0</v>
      </c>
      <c r="Y68" s="40">
        <v>0</v>
      </c>
      <c r="Z68" s="40">
        <v>0</v>
      </c>
      <c r="AA68" s="58">
        <v>0</v>
      </c>
      <c r="AB68" s="62" t="s">
        <v>247</v>
      </c>
    </row>
    <row r="69" spans="1:28" ht="113.25" thickBot="1" x14ac:dyDescent="0.25">
      <c r="A69" s="91">
        <f>A68+1</f>
        <v>42</v>
      </c>
      <c r="B69" s="91" t="s">
        <v>1</v>
      </c>
      <c r="C69" s="91">
        <v>233001</v>
      </c>
      <c r="D69" s="91" t="s">
        <v>24</v>
      </c>
      <c r="E69" s="91"/>
      <c r="F69" s="91"/>
      <c r="G69" s="91"/>
      <c r="H69" s="91"/>
      <c r="I69" s="92" t="s">
        <v>121</v>
      </c>
      <c r="J69" s="91" t="s">
        <v>85</v>
      </c>
      <c r="K69" s="60" t="s">
        <v>3</v>
      </c>
      <c r="L69" s="58">
        <v>43390</v>
      </c>
      <c r="M69" s="58">
        <v>96380</v>
      </c>
      <c r="N69" s="58">
        <v>38000</v>
      </c>
      <c r="O69" s="58">
        <v>244060</v>
      </c>
      <c r="P69" s="58">
        <v>162550</v>
      </c>
      <c r="Q69" s="58">
        <v>77550</v>
      </c>
      <c r="R69" s="58">
        <v>107700</v>
      </c>
      <c r="S69" s="58">
        <v>162550</v>
      </c>
      <c r="T69" s="58">
        <v>76260</v>
      </c>
      <c r="U69" s="58">
        <v>71100</v>
      </c>
      <c r="V69" s="58">
        <v>94580</v>
      </c>
      <c r="W69" s="58">
        <v>109380</v>
      </c>
      <c r="X69" s="58">
        <v>94180</v>
      </c>
      <c r="Y69" s="58">
        <v>198730</v>
      </c>
      <c r="Z69" s="58">
        <v>5160</v>
      </c>
      <c r="AA69" s="44">
        <f t="shared" ref="AA69" si="25">Z69/Y69*100</f>
        <v>2.5964876968751573</v>
      </c>
      <c r="AB69" s="62" t="s">
        <v>277</v>
      </c>
    </row>
    <row r="70" spans="1:28" hidden="1" x14ac:dyDescent="0.2">
      <c r="A70" s="91">
        <f>A69+1</f>
        <v>43</v>
      </c>
      <c r="B70" s="93">
        <v>235</v>
      </c>
      <c r="C70" s="93">
        <v>292006</v>
      </c>
      <c r="D70" s="93" t="s">
        <v>24</v>
      </c>
      <c r="E70" s="93"/>
      <c r="F70" s="93"/>
      <c r="G70" s="93"/>
      <c r="H70" s="93"/>
      <c r="I70" s="93">
        <v>41</v>
      </c>
      <c r="J70" s="93" t="s">
        <v>59</v>
      </c>
      <c r="K70" s="74" t="s">
        <v>3</v>
      </c>
      <c r="L70" s="43">
        <v>0</v>
      </c>
      <c r="M70" s="43">
        <v>0</v>
      </c>
      <c r="N70" s="43">
        <v>0</v>
      </c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58"/>
      <c r="AB70" s="45"/>
    </row>
    <row r="71" spans="1:28" hidden="1" x14ac:dyDescent="0.2">
      <c r="A71" s="91">
        <f>A70+1</f>
        <v>44</v>
      </c>
      <c r="B71" s="93"/>
      <c r="C71" s="93"/>
      <c r="D71" s="93"/>
      <c r="E71" s="93"/>
      <c r="F71" s="93"/>
      <c r="G71" s="93"/>
      <c r="H71" s="93"/>
      <c r="I71" s="93"/>
      <c r="J71" s="93"/>
      <c r="K71" s="7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75"/>
    </row>
    <row r="72" spans="1:28" ht="13.5" hidden="1" thickBot="1" x14ac:dyDescent="0.25">
      <c r="A72" s="91">
        <f>A71+1</f>
        <v>45</v>
      </c>
      <c r="B72" s="93"/>
      <c r="C72" s="93"/>
      <c r="D72" s="93"/>
      <c r="E72" s="93"/>
      <c r="F72" s="93"/>
      <c r="G72" s="93"/>
      <c r="H72" s="93"/>
      <c r="I72" s="93"/>
      <c r="J72" s="93"/>
      <c r="K72" s="7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75"/>
    </row>
    <row r="73" spans="1:28" ht="13.5" hidden="1" thickBot="1" x14ac:dyDescent="0.25">
      <c r="A73" s="95"/>
      <c r="B73" s="96"/>
      <c r="C73" s="96"/>
      <c r="D73" s="96"/>
      <c r="E73" s="96"/>
      <c r="F73" s="96"/>
      <c r="G73" s="96"/>
      <c r="H73" s="96"/>
      <c r="I73" s="96"/>
      <c r="J73" s="97" t="s">
        <v>11</v>
      </c>
      <c r="K73" s="98"/>
      <c r="L73" s="48">
        <f t="shared" ref="L73:AA73" si="26">SUM(L67:L72)</f>
        <v>57370</v>
      </c>
      <c r="M73" s="48">
        <f t="shared" si="26"/>
        <v>376760</v>
      </c>
      <c r="N73" s="48">
        <f t="shared" si="26"/>
        <v>51980</v>
      </c>
      <c r="O73" s="48">
        <f t="shared" si="26"/>
        <v>268100</v>
      </c>
      <c r="P73" s="48">
        <f t="shared" si="26"/>
        <v>162550</v>
      </c>
      <c r="Q73" s="48">
        <f t="shared" si="26"/>
        <v>77550</v>
      </c>
      <c r="R73" s="48">
        <f t="shared" si="26"/>
        <v>107700</v>
      </c>
      <c r="S73" s="48">
        <f t="shared" si="26"/>
        <v>162550</v>
      </c>
      <c r="T73" s="48">
        <f t="shared" si="26"/>
        <v>76260</v>
      </c>
      <c r="U73" s="48">
        <f t="shared" si="26"/>
        <v>71100</v>
      </c>
      <c r="V73" s="48">
        <f t="shared" si="26"/>
        <v>95660</v>
      </c>
      <c r="W73" s="48">
        <f t="shared" si="26"/>
        <v>110870</v>
      </c>
      <c r="X73" s="48">
        <f t="shared" si="26"/>
        <v>95670</v>
      </c>
      <c r="Y73" s="48">
        <f t="shared" si="26"/>
        <v>198730</v>
      </c>
      <c r="Z73" s="48">
        <f t="shared" si="26"/>
        <v>6560</v>
      </c>
      <c r="AA73" s="48">
        <f t="shared" si="26"/>
        <v>2.5964876968751573</v>
      </c>
      <c r="AB73" s="99"/>
    </row>
    <row r="74" spans="1:28" ht="13.5" thickBot="1" x14ac:dyDescent="0.25">
      <c r="A74" s="100"/>
      <c r="B74" s="101"/>
      <c r="C74" s="102">
        <v>230</v>
      </c>
      <c r="D74" s="101"/>
      <c r="E74" s="101"/>
      <c r="F74" s="101"/>
      <c r="G74" s="101"/>
      <c r="H74" s="101"/>
      <c r="I74" s="101"/>
      <c r="J74" s="102" t="s">
        <v>44</v>
      </c>
      <c r="K74" s="80"/>
      <c r="L74" s="52">
        <f t="shared" ref="L74:Z74" si="27">L73</f>
        <v>57370</v>
      </c>
      <c r="M74" s="52">
        <f t="shared" si="27"/>
        <v>376760</v>
      </c>
      <c r="N74" s="52">
        <f t="shared" si="27"/>
        <v>51980</v>
      </c>
      <c r="O74" s="52">
        <f t="shared" si="27"/>
        <v>268100</v>
      </c>
      <c r="P74" s="52">
        <f t="shared" si="27"/>
        <v>162550</v>
      </c>
      <c r="Q74" s="52">
        <f t="shared" si="27"/>
        <v>77550</v>
      </c>
      <c r="R74" s="52">
        <f t="shared" si="27"/>
        <v>107700</v>
      </c>
      <c r="S74" s="52">
        <f t="shared" si="27"/>
        <v>162550</v>
      </c>
      <c r="T74" s="52">
        <f t="shared" si="27"/>
        <v>76260</v>
      </c>
      <c r="U74" s="52">
        <f t="shared" si="27"/>
        <v>71100</v>
      </c>
      <c r="V74" s="52">
        <f t="shared" si="27"/>
        <v>95660</v>
      </c>
      <c r="W74" s="52">
        <f t="shared" si="27"/>
        <v>110870</v>
      </c>
      <c r="X74" s="52">
        <f t="shared" si="27"/>
        <v>95670</v>
      </c>
      <c r="Y74" s="52">
        <f t="shared" si="27"/>
        <v>198730</v>
      </c>
      <c r="Z74" s="52">
        <f t="shared" si="27"/>
        <v>6560</v>
      </c>
      <c r="AA74" s="53">
        <f>Z74/Y74*100</f>
        <v>3.3009611030040755</v>
      </c>
      <c r="AB74" s="103"/>
    </row>
    <row r="75" spans="1:2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8" t="s">
        <v>45</v>
      </c>
      <c r="K75" s="35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5"/>
    </row>
    <row r="76" spans="1:28" hidden="1" x14ac:dyDescent="0.2">
      <c r="A76" s="8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60"/>
    </row>
    <row r="77" spans="1:28" x14ac:dyDescent="0.2">
      <c r="A77" s="60">
        <f>A72+1</f>
        <v>46</v>
      </c>
      <c r="B77" s="60">
        <v>235</v>
      </c>
      <c r="C77" s="60">
        <v>242</v>
      </c>
      <c r="D77" s="60" t="s">
        <v>22</v>
      </c>
      <c r="E77" s="60"/>
      <c r="F77" s="60"/>
      <c r="G77" s="60"/>
      <c r="H77" s="60"/>
      <c r="I77" s="60">
        <v>41</v>
      </c>
      <c r="J77" s="60" t="s">
        <v>29</v>
      </c>
      <c r="K77" s="60"/>
      <c r="L77" s="58">
        <v>200</v>
      </c>
      <c r="M77" s="58">
        <v>200</v>
      </c>
      <c r="N77" s="58">
        <v>200</v>
      </c>
      <c r="O77" s="58">
        <v>200</v>
      </c>
      <c r="P77" s="58">
        <v>200</v>
      </c>
      <c r="Q77" s="58">
        <v>200</v>
      </c>
      <c r="R77" s="58">
        <v>100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  <c r="Z77" s="58">
        <v>0</v>
      </c>
      <c r="AA77" s="58">
        <v>0</v>
      </c>
      <c r="AB77" s="59"/>
    </row>
    <row r="78" spans="1:28" x14ac:dyDescent="0.2">
      <c r="A78" s="60">
        <f>A77+1</f>
        <v>47</v>
      </c>
      <c r="B78" s="60">
        <v>235</v>
      </c>
      <c r="C78" s="60">
        <v>244</v>
      </c>
      <c r="D78" s="60" t="s">
        <v>22</v>
      </c>
      <c r="E78" s="60"/>
      <c r="F78" s="60"/>
      <c r="G78" s="60"/>
      <c r="H78" s="60"/>
      <c r="I78" s="60">
        <v>41</v>
      </c>
      <c r="J78" s="60" t="s">
        <v>30</v>
      </c>
      <c r="K78" s="60"/>
      <c r="L78" s="58">
        <v>550</v>
      </c>
      <c r="M78" s="58">
        <v>350</v>
      </c>
      <c r="N78" s="58">
        <v>150</v>
      </c>
      <c r="O78" s="58">
        <v>150</v>
      </c>
      <c r="P78" s="58">
        <v>80</v>
      </c>
      <c r="Q78" s="58">
        <v>80</v>
      </c>
      <c r="R78" s="58">
        <v>80</v>
      </c>
      <c r="S78" s="58">
        <v>10</v>
      </c>
      <c r="T78" s="58">
        <v>20</v>
      </c>
      <c r="U78" s="58">
        <v>30</v>
      </c>
      <c r="V78" s="58">
        <v>40</v>
      </c>
      <c r="W78" s="58">
        <v>30</v>
      </c>
      <c r="X78" s="58">
        <v>20</v>
      </c>
      <c r="Y78" s="58">
        <v>20</v>
      </c>
      <c r="Z78" s="58">
        <v>0</v>
      </c>
      <c r="AA78" s="44">
        <f t="shared" ref="AA78" si="28">Z78/Y78*100</f>
        <v>0</v>
      </c>
      <c r="AB78" s="59"/>
    </row>
    <row r="79" spans="1:28" hidden="1" x14ac:dyDescent="0.2">
      <c r="A79" s="74">
        <f>A78+1</f>
        <v>48</v>
      </c>
      <c r="B79" s="74" t="s">
        <v>1</v>
      </c>
      <c r="C79" s="74">
        <v>291004</v>
      </c>
      <c r="D79" s="74" t="s">
        <v>22</v>
      </c>
      <c r="E79" s="74"/>
      <c r="F79" s="74"/>
      <c r="G79" s="74" t="s">
        <v>2</v>
      </c>
      <c r="H79" s="74" t="s">
        <v>2</v>
      </c>
      <c r="I79" s="74">
        <v>71</v>
      </c>
      <c r="J79" s="74" t="s">
        <v>47</v>
      </c>
      <c r="K79" s="74" t="s">
        <v>3</v>
      </c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9"/>
    </row>
    <row r="80" spans="1:28" hidden="1" x14ac:dyDescent="0.2">
      <c r="A80" s="74">
        <f>A79+1</f>
        <v>49</v>
      </c>
      <c r="B80" s="74">
        <v>235</v>
      </c>
      <c r="C80" s="74">
        <v>292017</v>
      </c>
      <c r="D80" s="74" t="s">
        <v>22</v>
      </c>
      <c r="E80" s="74"/>
      <c r="F80" s="74"/>
      <c r="G80" s="74"/>
      <c r="H80" s="74"/>
      <c r="I80" s="74">
        <v>41</v>
      </c>
      <c r="J80" s="74" t="s">
        <v>65</v>
      </c>
      <c r="K80" s="74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9"/>
    </row>
    <row r="81" spans="1:35" ht="13.5" thickBot="1" x14ac:dyDescent="0.25">
      <c r="A81" s="74">
        <f>A80+1</f>
        <v>50</v>
      </c>
      <c r="B81" s="74" t="s">
        <v>124</v>
      </c>
      <c r="C81" s="74">
        <v>292006</v>
      </c>
      <c r="D81" s="74"/>
      <c r="E81" s="74"/>
      <c r="F81" s="74"/>
      <c r="G81" s="74"/>
      <c r="H81" s="74"/>
      <c r="I81" s="74">
        <v>41</v>
      </c>
      <c r="J81" s="74" t="s">
        <v>59</v>
      </c>
      <c r="K81" s="74"/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  <c r="R81" s="76">
        <v>0</v>
      </c>
      <c r="S81" s="76">
        <v>0</v>
      </c>
      <c r="T81" s="76">
        <v>0</v>
      </c>
      <c r="U81" s="76">
        <v>0</v>
      </c>
      <c r="V81" s="76">
        <v>0</v>
      </c>
      <c r="W81" s="76">
        <v>0</v>
      </c>
      <c r="X81" s="76">
        <v>0</v>
      </c>
      <c r="Y81" s="76">
        <v>0</v>
      </c>
      <c r="Z81" s="76">
        <v>0</v>
      </c>
      <c r="AA81" s="58">
        <v>0</v>
      </c>
      <c r="AB81" s="75" t="s">
        <v>181</v>
      </c>
    </row>
    <row r="82" spans="1:35" s="6" customFormat="1" ht="13.5" hidden="1" thickBot="1" x14ac:dyDescent="0.25">
      <c r="A82" s="46"/>
      <c r="B82" s="47"/>
      <c r="C82" s="47"/>
      <c r="D82" s="47"/>
      <c r="E82" s="47"/>
      <c r="F82" s="47"/>
      <c r="G82" s="47"/>
      <c r="H82" s="47"/>
      <c r="I82" s="47"/>
      <c r="J82" s="47" t="s">
        <v>11</v>
      </c>
      <c r="K82" s="47"/>
      <c r="L82" s="48">
        <f t="shared" ref="L82:AA82" si="29">SUM(L76:L81)</f>
        <v>750</v>
      </c>
      <c r="M82" s="48">
        <f t="shared" si="29"/>
        <v>550</v>
      </c>
      <c r="N82" s="48">
        <f t="shared" si="29"/>
        <v>350</v>
      </c>
      <c r="O82" s="48">
        <f t="shared" si="29"/>
        <v>350</v>
      </c>
      <c r="P82" s="48">
        <f t="shared" si="29"/>
        <v>280</v>
      </c>
      <c r="Q82" s="48">
        <f t="shared" si="29"/>
        <v>280</v>
      </c>
      <c r="R82" s="48">
        <f t="shared" si="29"/>
        <v>180</v>
      </c>
      <c r="S82" s="48">
        <f t="shared" si="29"/>
        <v>10</v>
      </c>
      <c r="T82" s="48">
        <f t="shared" si="29"/>
        <v>20</v>
      </c>
      <c r="U82" s="48">
        <f t="shared" si="29"/>
        <v>30</v>
      </c>
      <c r="V82" s="48">
        <f t="shared" si="29"/>
        <v>40</v>
      </c>
      <c r="W82" s="48">
        <f t="shared" si="29"/>
        <v>30</v>
      </c>
      <c r="X82" s="48">
        <f t="shared" si="29"/>
        <v>20</v>
      </c>
      <c r="Y82" s="48">
        <f t="shared" si="29"/>
        <v>20</v>
      </c>
      <c r="Z82" s="48">
        <f t="shared" si="29"/>
        <v>0</v>
      </c>
      <c r="AA82" s="48">
        <f t="shared" si="29"/>
        <v>0</v>
      </c>
      <c r="AB82" s="49"/>
    </row>
    <row r="83" spans="1:35" s="6" customFormat="1" ht="13.5" thickBot="1" x14ac:dyDescent="0.25">
      <c r="A83" s="50"/>
      <c r="B83" s="51"/>
      <c r="C83" s="51" t="s">
        <v>231</v>
      </c>
      <c r="D83" s="51"/>
      <c r="E83" s="51"/>
      <c r="F83" s="51"/>
      <c r="G83" s="51"/>
      <c r="H83" s="51"/>
      <c r="I83" s="51"/>
      <c r="J83" s="51" t="s">
        <v>46</v>
      </c>
      <c r="K83" s="51"/>
      <c r="L83" s="52">
        <f t="shared" ref="L83:Z83" si="30">L82</f>
        <v>750</v>
      </c>
      <c r="M83" s="52">
        <f t="shared" si="30"/>
        <v>550</v>
      </c>
      <c r="N83" s="52">
        <f t="shared" si="30"/>
        <v>350</v>
      </c>
      <c r="O83" s="52">
        <f t="shared" si="30"/>
        <v>350</v>
      </c>
      <c r="P83" s="52">
        <f t="shared" si="30"/>
        <v>280</v>
      </c>
      <c r="Q83" s="52">
        <f t="shared" si="30"/>
        <v>280</v>
      </c>
      <c r="R83" s="52">
        <f t="shared" si="30"/>
        <v>180</v>
      </c>
      <c r="S83" s="52">
        <f t="shared" si="30"/>
        <v>10</v>
      </c>
      <c r="T83" s="52">
        <f t="shared" si="30"/>
        <v>20</v>
      </c>
      <c r="U83" s="52">
        <f t="shared" si="30"/>
        <v>30</v>
      </c>
      <c r="V83" s="52">
        <f t="shared" si="30"/>
        <v>40</v>
      </c>
      <c r="W83" s="52">
        <f t="shared" si="30"/>
        <v>30</v>
      </c>
      <c r="X83" s="52">
        <f t="shared" si="30"/>
        <v>20</v>
      </c>
      <c r="Y83" s="52">
        <f t="shared" si="30"/>
        <v>20</v>
      </c>
      <c r="Z83" s="52">
        <f t="shared" si="30"/>
        <v>0</v>
      </c>
      <c r="AA83" s="53">
        <f>Z83/Y83*100</f>
        <v>0</v>
      </c>
      <c r="AB83" s="54"/>
    </row>
    <row r="84" spans="1:35" s="6" customFormat="1" x14ac:dyDescent="0.2">
      <c r="A84" s="38"/>
      <c r="B84" s="38"/>
      <c r="C84" s="38"/>
      <c r="D84" s="38"/>
      <c r="E84" s="38"/>
      <c r="F84" s="38"/>
      <c r="G84" s="38"/>
      <c r="H84" s="38"/>
      <c r="I84" s="38"/>
      <c r="J84" s="38" t="s">
        <v>232</v>
      </c>
      <c r="K84" s="38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6"/>
    </row>
    <row r="85" spans="1:35" hidden="1" x14ac:dyDescent="0.2">
      <c r="A85" s="35">
        <f>A81+1</f>
        <v>51</v>
      </c>
      <c r="B85" s="35"/>
      <c r="C85" s="35"/>
      <c r="D85" s="35"/>
      <c r="E85" s="35"/>
      <c r="F85" s="35"/>
      <c r="G85" s="35" t="s">
        <v>2</v>
      </c>
      <c r="H85" s="35" t="s">
        <v>2</v>
      </c>
      <c r="I85" s="35"/>
      <c r="J85" s="35"/>
      <c r="K85" s="35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105"/>
    </row>
    <row r="86" spans="1:35" ht="45" x14ac:dyDescent="0.2">
      <c r="A86" s="60">
        <f>A85+1</f>
        <v>52</v>
      </c>
      <c r="B86" s="60" t="s">
        <v>1</v>
      </c>
      <c r="C86" s="60">
        <v>311</v>
      </c>
      <c r="D86" s="60" t="s">
        <v>22</v>
      </c>
      <c r="E86" s="60"/>
      <c r="F86" s="60"/>
      <c r="G86" s="60" t="s">
        <v>2</v>
      </c>
      <c r="H86" s="60">
        <v>1</v>
      </c>
      <c r="I86" s="60">
        <v>46</v>
      </c>
      <c r="J86" s="60" t="s">
        <v>86</v>
      </c>
      <c r="K86" s="60" t="s">
        <v>3</v>
      </c>
      <c r="L86" s="58">
        <v>4000</v>
      </c>
      <c r="M86" s="58">
        <v>3970</v>
      </c>
      <c r="N86" s="58">
        <v>5970</v>
      </c>
      <c r="O86" s="58">
        <v>7900</v>
      </c>
      <c r="P86" s="58">
        <v>5900</v>
      </c>
      <c r="Q86" s="58">
        <v>5900</v>
      </c>
      <c r="R86" s="58">
        <v>5900</v>
      </c>
      <c r="S86" s="58">
        <v>7950</v>
      </c>
      <c r="T86" s="58">
        <v>5200</v>
      </c>
      <c r="U86" s="58">
        <v>6200</v>
      </c>
      <c r="V86" s="58">
        <v>6290</v>
      </c>
      <c r="W86" s="58">
        <v>9830</v>
      </c>
      <c r="X86" s="58">
        <v>7900</v>
      </c>
      <c r="Y86" s="58">
        <v>7900</v>
      </c>
      <c r="Z86" s="58">
        <v>7310</v>
      </c>
      <c r="AA86" s="44">
        <f t="shared" ref="AA86" si="31">Z86/Y86*100</f>
        <v>92.531645569620252</v>
      </c>
      <c r="AB86" s="59" t="s">
        <v>278</v>
      </c>
      <c r="AC86" s="1"/>
      <c r="AD86" s="2"/>
      <c r="AE86" s="2"/>
      <c r="AF86" s="2"/>
      <c r="AG86" s="2"/>
      <c r="AH86" s="2"/>
      <c r="AI86" s="2"/>
    </row>
    <row r="87" spans="1:35" x14ac:dyDescent="0.2">
      <c r="A87" s="74">
        <f>A86+1</f>
        <v>53</v>
      </c>
      <c r="B87" s="74" t="s">
        <v>1</v>
      </c>
      <c r="C87" s="74">
        <v>311</v>
      </c>
      <c r="D87" s="74" t="s">
        <v>22</v>
      </c>
      <c r="E87" s="74"/>
      <c r="F87" s="74"/>
      <c r="G87" s="74" t="s">
        <v>2</v>
      </c>
      <c r="H87" s="74">
        <v>2</v>
      </c>
      <c r="I87" s="74">
        <v>46</v>
      </c>
      <c r="J87" s="74" t="s">
        <v>87</v>
      </c>
      <c r="K87" s="74" t="s">
        <v>3</v>
      </c>
      <c r="L87" s="58">
        <v>30</v>
      </c>
      <c r="M87" s="58">
        <v>30</v>
      </c>
      <c r="N87" s="58">
        <v>30</v>
      </c>
      <c r="O87" s="58">
        <v>30</v>
      </c>
      <c r="P87" s="58">
        <v>30</v>
      </c>
      <c r="Q87" s="58">
        <v>30</v>
      </c>
      <c r="R87" s="58">
        <v>30</v>
      </c>
      <c r="S87" s="58">
        <v>0</v>
      </c>
      <c r="T87" s="58">
        <v>0</v>
      </c>
      <c r="U87" s="58">
        <v>0</v>
      </c>
      <c r="V87" s="58">
        <v>0</v>
      </c>
      <c r="W87" s="58">
        <v>10</v>
      </c>
      <c r="X87" s="58">
        <v>0</v>
      </c>
      <c r="Y87" s="58">
        <v>0</v>
      </c>
      <c r="Z87" s="58">
        <v>0</v>
      </c>
      <c r="AA87" s="58">
        <v>0</v>
      </c>
      <c r="AB87" s="59"/>
    </row>
    <row r="88" spans="1:35" ht="22.5" x14ac:dyDescent="0.2">
      <c r="A88" s="60">
        <f>A87+1</f>
        <v>54</v>
      </c>
      <c r="B88" s="60" t="s">
        <v>124</v>
      </c>
      <c r="C88" s="60">
        <v>311</v>
      </c>
      <c r="D88" s="60"/>
      <c r="E88" s="60"/>
      <c r="F88" s="60"/>
      <c r="G88" s="60"/>
      <c r="H88" s="60">
        <v>5</v>
      </c>
      <c r="I88" s="60">
        <v>46</v>
      </c>
      <c r="J88" s="60" t="s">
        <v>158</v>
      </c>
      <c r="K88" s="74"/>
      <c r="L88" s="58">
        <v>65900</v>
      </c>
      <c r="M88" s="58">
        <v>66500</v>
      </c>
      <c r="N88" s="58">
        <v>72760</v>
      </c>
      <c r="O88" s="58">
        <v>72760</v>
      </c>
      <c r="P88" s="58">
        <v>72760</v>
      </c>
      <c r="Q88" s="58">
        <v>73360</v>
      </c>
      <c r="R88" s="58">
        <v>83390</v>
      </c>
      <c r="S88" s="58">
        <v>72100</v>
      </c>
      <c r="T88" s="58">
        <v>83380</v>
      </c>
      <c r="U88" s="58">
        <v>90900</v>
      </c>
      <c r="V88" s="58">
        <v>100960</v>
      </c>
      <c r="W88" s="58">
        <v>102600</v>
      </c>
      <c r="X88" s="58">
        <v>87200</v>
      </c>
      <c r="Y88" s="58">
        <v>94500</v>
      </c>
      <c r="Z88" s="58">
        <v>44400</v>
      </c>
      <c r="AA88" s="44">
        <f t="shared" ref="AA88" si="32">Z88/Y88*100</f>
        <v>46.984126984126981</v>
      </c>
      <c r="AB88" s="59" t="s">
        <v>279</v>
      </c>
    </row>
    <row r="89" spans="1:35" hidden="1" x14ac:dyDescent="0.2">
      <c r="A89" s="74">
        <f>A88+1</f>
        <v>55</v>
      </c>
      <c r="B89" s="74">
        <v>235</v>
      </c>
      <c r="C89" s="74">
        <v>311</v>
      </c>
      <c r="D89" s="74" t="s">
        <v>22</v>
      </c>
      <c r="E89" s="74"/>
      <c r="F89" s="74"/>
      <c r="G89" s="74"/>
      <c r="H89" s="74">
        <v>4</v>
      </c>
      <c r="I89" s="74">
        <v>46</v>
      </c>
      <c r="J89" s="74" t="s">
        <v>96</v>
      </c>
      <c r="K89" s="74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9"/>
    </row>
    <row r="90" spans="1:35" ht="13.5" hidden="1" thickBot="1" x14ac:dyDescent="0.25">
      <c r="A90" s="74">
        <f>A89+1</f>
        <v>56</v>
      </c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75"/>
    </row>
    <row r="91" spans="1:35" s="6" customFormat="1" ht="13.5" hidden="1" thickBot="1" x14ac:dyDescent="0.25">
      <c r="A91" s="46"/>
      <c r="B91" s="47"/>
      <c r="C91" s="47"/>
      <c r="D91" s="47"/>
      <c r="E91" s="47"/>
      <c r="F91" s="47"/>
      <c r="G91" s="47"/>
      <c r="H91" s="47"/>
      <c r="I91" s="47"/>
      <c r="J91" s="47" t="s">
        <v>11</v>
      </c>
      <c r="K91" s="47"/>
      <c r="L91" s="48">
        <f t="shared" ref="L91:AA91" si="33">SUM(L85:L90)</f>
        <v>69930</v>
      </c>
      <c r="M91" s="48">
        <f t="shared" si="33"/>
        <v>70500</v>
      </c>
      <c r="N91" s="48">
        <f t="shared" si="33"/>
        <v>78760</v>
      </c>
      <c r="O91" s="48">
        <f t="shared" si="33"/>
        <v>80690</v>
      </c>
      <c r="P91" s="48">
        <f t="shared" si="33"/>
        <v>78690</v>
      </c>
      <c r="Q91" s="48">
        <f t="shared" si="33"/>
        <v>79290</v>
      </c>
      <c r="R91" s="48">
        <f t="shared" si="33"/>
        <v>89320</v>
      </c>
      <c r="S91" s="48">
        <f t="shared" si="33"/>
        <v>80050</v>
      </c>
      <c r="T91" s="48">
        <f t="shared" si="33"/>
        <v>88580</v>
      </c>
      <c r="U91" s="48">
        <f t="shared" si="33"/>
        <v>97100</v>
      </c>
      <c r="V91" s="48">
        <f t="shared" si="33"/>
        <v>107250</v>
      </c>
      <c r="W91" s="48">
        <f t="shared" si="33"/>
        <v>112440</v>
      </c>
      <c r="X91" s="48">
        <f t="shared" si="33"/>
        <v>95100</v>
      </c>
      <c r="Y91" s="48">
        <f t="shared" si="33"/>
        <v>102400</v>
      </c>
      <c r="Z91" s="48">
        <f t="shared" si="33"/>
        <v>51710</v>
      </c>
      <c r="AA91" s="48">
        <f t="shared" si="33"/>
        <v>139.51577255374724</v>
      </c>
      <c r="AB91" s="49"/>
    </row>
    <row r="92" spans="1:35" s="6" customFormat="1" ht="13.5" hidden="1" thickBot="1" x14ac:dyDescent="0.25">
      <c r="A92" s="50"/>
      <c r="B92" s="51"/>
      <c r="C92" s="51">
        <v>311</v>
      </c>
      <c r="D92" s="51"/>
      <c r="E92" s="51"/>
      <c r="F92" s="51"/>
      <c r="G92" s="51"/>
      <c r="H92" s="51"/>
      <c r="I92" s="51"/>
      <c r="J92" s="51" t="s">
        <v>233</v>
      </c>
      <c r="K92" s="51"/>
      <c r="L92" s="52">
        <f t="shared" ref="L92:Z92" si="34">L91</f>
        <v>69930</v>
      </c>
      <c r="M92" s="52">
        <f t="shared" si="34"/>
        <v>70500</v>
      </c>
      <c r="N92" s="52">
        <f t="shared" si="34"/>
        <v>78760</v>
      </c>
      <c r="O92" s="52">
        <f t="shared" si="34"/>
        <v>80690</v>
      </c>
      <c r="P92" s="52">
        <f t="shared" si="34"/>
        <v>78690</v>
      </c>
      <c r="Q92" s="52">
        <f t="shared" si="34"/>
        <v>79290</v>
      </c>
      <c r="R92" s="52">
        <f t="shared" si="34"/>
        <v>89320</v>
      </c>
      <c r="S92" s="52">
        <f t="shared" si="34"/>
        <v>80050</v>
      </c>
      <c r="T92" s="52">
        <f t="shared" si="34"/>
        <v>88580</v>
      </c>
      <c r="U92" s="52">
        <f t="shared" si="34"/>
        <v>97100</v>
      </c>
      <c r="V92" s="52">
        <f t="shared" si="34"/>
        <v>107250</v>
      </c>
      <c r="W92" s="52">
        <f t="shared" si="34"/>
        <v>112440</v>
      </c>
      <c r="X92" s="52">
        <f t="shared" si="34"/>
        <v>95100</v>
      </c>
      <c r="Y92" s="52">
        <f t="shared" si="34"/>
        <v>102400</v>
      </c>
      <c r="Z92" s="52">
        <f t="shared" si="34"/>
        <v>51710</v>
      </c>
      <c r="AA92" s="53">
        <f>Z92/Y92*100</f>
        <v>50.498046875</v>
      </c>
      <c r="AB92" s="54"/>
    </row>
    <row r="93" spans="1:35" s="6" customFormat="1" x14ac:dyDescent="0.2">
      <c r="A93" s="38"/>
      <c r="B93" s="38"/>
      <c r="C93" s="38"/>
      <c r="D93" s="38"/>
      <c r="E93" s="38"/>
      <c r="F93" s="38"/>
      <c r="G93" s="38"/>
      <c r="H93" s="38"/>
      <c r="I93" s="38"/>
      <c r="J93" s="38" t="s">
        <v>48</v>
      </c>
      <c r="K93" s="38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6"/>
    </row>
    <row r="94" spans="1:35" ht="67.5" x14ac:dyDescent="0.2">
      <c r="A94" s="35">
        <f>A90+1</f>
        <v>57</v>
      </c>
      <c r="B94" s="35" t="s">
        <v>1</v>
      </c>
      <c r="C94" s="35">
        <v>312012</v>
      </c>
      <c r="D94" s="35" t="s">
        <v>22</v>
      </c>
      <c r="E94" s="35"/>
      <c r="F94" s="35"/>
      <c r="G94" s="35" t="s">
        <v>2</v>
      </c>
      <c r="H94" s="35">
        <v>1</v>
      </c>
      <c r="I94" s="35">
        <v>111</v>
      </c>
      <c r="J94" s="35" t="s">
        <v>62</v>
      </c>
      <c r="K94" s="35" t="s">
        <v>3</v>
      </c>
      <c r="L94" s="58">
        <v>452000</v>
      </c>
      <c r="M94" s="58">
        <v>475000</v>
      </c>
      <c r="N94" s="58">
        <v>501000</v>
      </c>
      <c r="O94" s="58">
        <v>697000</v>
      </c>
      <c r="P94" s="58">
        <v>698900</v>
      </c>
      <c r="Q94" s="58">
        <v>859000</v>
      </c>
      <c r="R94" s="58">
        <v>859000</v>
      </c>
      <c r="S94" s="58">
        <v>698390</v>
      </c>
      <c r="T94" s="58">
        <v>807190</v>
      </c>
      <c r="U94" s="58">
        <v>874160</v>
      </c>
      <c r="V94" s="58">
        <v>849740</v>
      </c>
      <c r="W94" s="58">
        <v>973000</v>
      </c>
      <c r="X94" s="58">
        <v>1185700</v>
      </c>
      <c r="Y94" s="58">
        <v>1257000</v>
      </c>
      <c r="Z94" s="58">
        <v>702500</v>
      </c>
      <c r="AA94" s="44">
        <f t="shared" ref="AA94:AA95" si="35">Z94/Y94*100</f>
        <v>55.887032617342882</v>
      </c>
      <c r="AB94" s="62" t="s">
        <v>280</v>
      </c>
      <c r="AC94" s="3"/>
      <c r="AD94" s="12"/>
      <c r="AE94" s="12"/>
      <c r="AF94" s="12"/>
      <c r="AH94" s="12"/>
    </row>
    <row r="95" spans="1:35" ht="33.75" x14ac:dyDescent="0.2">
      <c r="A95" s="35">
        <f>A94+1</f>
        <v>58</v>
      </c>
      <c r="B95" s="35">
        <v>235</v>
      </c>
      <c r="C95" s="35">
        <v>312012</v>
      </c>
      <c r="D95" s="35" t="s">
        <v>22</v>
      </c>
      <c r="E95" s="35"/>
      <c r="F95" s="35"/>
      <c r="G95" s="35"/>
      <c r="H95" s="57" t="s">
        <v>93</v>
      </c>
      <c r="I95" s="35">
        <v>111</v>
      </c>
      <c r="J95" s="35" t="s">
        <v>149</v>
      </c>
      <c r="K95" s="35"/>
      <c r="L95" s="58">
        <v>2400</v>
      </c>
      <c r="M95" s="58">
        <v>2400</v>
      </c>
      <c r="N95" s="58">
        <v>4800</v>
      </c>
      <c r="O95" s="58">
        <v>5780</v>
      </c>
      <c r="P95" s="58">
        <v>5780</v>
      </c>
      <c r="Q95" s="58">
        <v>11500</v>
      </c>
      <c r="R95" s="58">
        <v>11500</v>
      </c>
      <c r="S95" s="58">
        <v>5860</v>
      </c>
      <c r="T95" s="58">
        <v>11050</v>
      </c>
      <c r="U95" s="58">
        <v>7380</v>
      </c>
      <c r="V95" s="58">
        <v>9620</v>
      </c>
      <c r="W95" s="58">
        <v>8660</v>
      </c>
      <c r="X95" s="58">
        <v>5120</v>
      </c>
      <c r="Y95" s="58">
        <v>5700</v>
      </c>
      <c r="Z95" s="58">
        <v>11040</v>
      </c>
      <c r="AA95" s="44">
        <f t="shared" si="35"/>
        <v>193.68421052631578</v>
      </c>
      <c r="AB95" s="62" t="s">
        <v>281</v>
      </c>
      <c r="AC95" s="10"/>
      <c r="AD95" s="12"/>
      <c r="AE95" s="12"/>
      <c r="AF95" s="12"/>
      <c r="AG95" s="12"/>
      <c r="AH95" s="10"/>
    </row>
    <row r="96" spans="1:35" hidden="1" x14ac:dyDescent="0.2">
      <c r="A96" s="35">
        <f t="shared" ref="A96:A104" si="36">A95+1</f>
        <v>59</v>
      </c>
      <c r="B96" s="35">
        <v>235</v>
      </c>
      <c r="C96" s="35">
        <v>312001</v>
      </c>
      <c r="D96" s="35" t="s">
        <v>22</v>
      </c>
      <c r="E96" s="35"/>
      <c r="F96" s="35"/>
      <c r="G96" s="35"/>
      <c r="H96" s="57" t="s">
        <v>94</v>
      </c>
      <c r="I96" s="35">
        <v>111</v>
      </c>
      <c r="J96" s="35" t="s">
        <v>97</v>
      </c>
      <c r="K96" s="35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62"/>
    </row>
    <row r="97" spans="1:29" ht="39" hidden="1" customHeight="1" x14ac:dyDescent="0.2">
      <c r="A97" s="35">
        <f t="shared" si="36"/>
        <v>60</v>
      </c>
      <c r="B97" s="60">
        <v>235</v>
      </c>
      <c r="C97" s="60">
        <v>312001</v>
      </c>
      <c r="D97" s="60" t="s">
        <v>22</v>
      </c>
      <c r="E97" s="60"/>
      <c r="F97" s="60"/>
      <c r="G97" s="60"/>
      <c r="H97" s="63" t="s">
        <v>106</v>
      </c>
      <c r="I97" s="82" t="s">
        <v>122</v>
      </c>
      <c r="J97" s="60" t="s">
        <v>105</v>
      </c>
      <c r="K97" s="60" t="s">
        <v>3</v>
      </c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82" t="s">
        <v>117</v>
      </c>
    </row>
    <row r="98" spans="1:29" ht="131.25" hidden="1" customHeight="1" x14ac:dyDescent="0.2">
      <c r="A98" s="35">
        <f t="shared" si="36"/>
        <v>61</v>
      </c>
      <c r="B98" s="60" t="s">
        <v>124</v>
      </c>
      <c r="C98" s="60">
        <v>312001</v>
      </c>
      <c r="D98" s="60" t="s">
        <v>22</v>
      </c>
      <c r="E98" s="60"/>
      <c r="F98" s="60"/>
      <c r="G98" s="60"/>
      <c r="H98" s="63" t="s">
        <v>116</v>
      </c>
      <c r="I98" s="82" t="s">
        <v>143</v>
      </c>
      <c r="J98" s="60" t="s">
        <v>132</v>
      </c>
      <c r="K98" s="60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82" t="s">
        <v>161</v>
      </c>
      <c r="AC98" s="2"/>
    </row>
    <row r="99" spans="1:29" ht="102.75" hidden="1" customHeight="1" x14ac:dyDescent="0.2">
      <c r="A99" s="35">
        <f t="shared" si="36"/>
        <v>62</v>
      </c>
      <c r="B99" s="60" t="s">
        <v>124</v>
      </c>
      <c r="C99" s="60">
        <v>312001</v>
      </c>
      <c r="D99" s="60" t="s">
        <v>22</v>
      </c>
      <c r="E99" s="60"/>
      <c r="F99" s="60"/>
      <c r="G99" s="60"/>
      <c r="H99" s="63" t="s">
        <v>141</v>
      </c>
      <c r="I99" s="82" t="s">
        <v>144</v>
      </c>
      <c r="J99" s="60" t="s">
        <v>133</v>
      </c>
      <c r="K99" s="60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58"/>
      <c r="AB99" s="75" t="s">
        <v>150</v>
      </c>
    </row>
    <row r="100" spans="1:29" ht="12.75" hidden="1" customHeight="1" x14ac:dyDescent="0.2">
      <c r="A100" s="35">
        <f t="shared" si="36"/>
        <v>63</v>
      </c>
      <c r="B100" s="60"/>
      <c r="C100" s="60"/>
      <c r="D100" s="60"/>
      <c r="E100" s="60"/>
      <c r="F100" s="60"/>
      <c r="G100" s="60"/>
      <c r="H100" s="63"/>
      <c r="I100" s="60"/>
      <c r="J100" s="60" t="s">
        <v>120</v>
      </c>
      <c r="K100" s="60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82" t="s">
        <v>119</v>
      </c>
    </row>
    <row r="101" spans="1:29" ht="56.25" hidden="1" x14ac:dyDescent="0.2">
      <c r="A101" s="35">
        <f t="shared" si="36"/>
        <v>64</v>
      </c>
      <c r="B101" s="60">
        <v>235</v>
      </c>
      <c r="C101" s="60">
        <v>312007</v>
      </c>
      <c r="D101" s="60" t="s">
        <v>22</v>
      </c>
      <c r="E101" s="60"/>
      <c r="F101" s="60"/>
      <c r="G101" s="60"/>
      <c r="H101" s="60">
        <v>3</v>
      </c>
      <c r="I101" s="60">
        <v>41</v>
      </c>
      <c r="J101" s="60" t="s">
        <v>28</v>
      </c>
      <c r="K101" s="60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58"/>
      <c r="AB101" s="65" t="s">
        <v>137</v>
      </c>
    </row>
    <row r="102" spans="1:29" ht="12.75" hidden="1" customHeight="1" x14ac:dyDescent="0.2">
      <c r="A102" s="35">
        <f t="shared" si="36"/>
        <v>65</v>
      </c>
      <c r="B102" s="60" t="s">
        <v>1</v>
      </c>
      <c r="C102" s="60">
        <v>312007</v>
      </c>
      <c r="D102" s="60" t="s">
        <v>22</v>
      </c>
      <c r="E102" s="60"/>
      <c r="F102" s="60"/>
      <c r="G102" s="60" t="s">
        <v>2</v>
      </c>
      <c r="H102" s="60">
        <v>4</v>
      </c>
      <c r="I102" s="60">
        <v>41</v>
      </c>
      <c r="J102" s="60" t="s">
        <v>88</v>
      </c>
      <c r="K102" s="60" t="s">
        <v>3</v>
      </c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9"/>
    </row>
    <row r="103" spans="1:29" ht="12.75" hidden="1" customHeight="1" x14ac:dyDescent="0.2">
      <c r="A103" s="35">
        <f t="shared" si="36"/>
        <v>66</v>
      </c>
      <c r="B103" s="60" t="s">
        <v>1</v>
      </c>
      <c r="C103" s="60">
        <v>312008</v>
      </c>
      <c r="D103" s="60" t="s">
        <v>22</v>
      </c>
      <c r="E103" s="60"/>
      <c r="F103" s="60"/>
      <c r="G103" s="60" t="s">
        <v>2</v>
      </c>
      <c r="H103" s="60"/>
      <c r="I103" s="60">
        <v>41</v>
      </c>
      <c r="J103" s="60" t="s">
        <v>61</v>
      </c>
      <c r="K103" s="60" t="s">
        <v>3</v>
      </c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9"/>
    </row>
    <row r="104" spans="1:29" ht="30" customHeight="1" x14ac:dyDescent="0.2">
      <c r="A104" s="35">
        <f t="shared" si="36"/>
        <v>67</v>
      </c>
      <c r="B104" s="60" t="s">
        <v>124</v>
      </c>
      <c r="C104" s="60">
        <v>312008</v>
      </c>
      <c r="D104" s="60" t="s">
        <v>22</v>
      </c>
      <c r="E104" s="60"/>
      <c r="F104" s="60"/>
      <c r="G104" s="60"/>
      <c r="H104" s="60">
        <v>2</v>
      </c>
      <c r="I104" s="60">
        <v>46</v>
      </c>
      <c r="J104" s="60" t="s">
        <v>167</v>
      </c>
      <c r="K104" s="60"/>
      <c r="L104" s="58">
        <v>0</v>
      </c>
      <c r="M104" s="58">
        <v>4000</v>
      </c>
      <c r="N104" s="58">
        <v>0</v>
      </c>
      <c r="O104" s="58">
        <v>3500</v>
      </c>
      <c r="P104" s="58">
        <v>3500</v>
      </c>
      <c r="Q104" s="58">
        <v>0</v>
      </c>
      <c r="R104" s="58">
        <v>0</v>
      </c>
      <c r="S104" s="58">
        <v>3500</v>
      </c>
      <c r="T104" s="58">
        <v>0</v>
      </c>
      <c r="U104" s="58">
        <v>0</v>
      </c>
      <c r="V104" s="58">
        <v>3000</v>
      </c>
      <c r="W104" s="58">
        <v>3000</v>
      </c>
      <c r="X104" s="58">
        <v>3000</v>
      </c>
      <c r="Y104" s="58">
        <v>0</v>
      </c>
      <c r="Z104" s="58">
        <v>0</v>
      </c>
      <c r="AA104" s="58">
        <v>0</v>
      </c>
      <c r="AB104" s="82"/>
    </row>
    <row r="105" spans="1:29" x14ac:dyDescent="0.2">
      <c r="A105" s="60">
        <f>A104+1</f>
        <v>68</v>
      </c>
      <c r="B105" s="60" t="s">
        <v>124</v>
      </c>
      <c r="C105" s="35">
        <v>312012</v>
      </c>
      <c r="D105" s="60" t="s">
        <v>22</v>
      </c>
      <c r="E105" s="60"/>
      <c r="F105" s="60"/>
      <c r="G105" s="60" t="s">
        <v>2</v>
      </c>
      <c r="H105" s="60">
        <v>2</v>
      </c>
      <c r="I105" s="60">
        <v>111</v>
      </c>
      <c r="J105" s="60" t="s">
        <v>25</v>
      </c>
      <c r="K105" s="60" t="s">
        <v>3</v>
      </c>
      <c r="L105" s="58">
        <v>4050</v>
      </c>
      <c r="M105" s="58">
        <v>4150</v>
      </c>
      <c r="N105" s="58">
        <v>4250</v>
      </c>
      <c r="O105" s="58">
        <v>5120</v>
      </c>
      <c r="P105" s="58">
        <v>5120</v>
      </c>
      <c r="Q105" s="58">
        <v>5340</v>
      </c>
      <c r="R105" s="58">
        <v>6170</v>
      </c>
      <c r="S105" s="58">
        <v>5120</v>
      </c>
      <c r="T105" s="58">
        <v>7240</v>
      </c>
      <c r="U105" s="58">
        <v>7510</v>
      </c>
      <c r="V105" s="58">
        <v>9830</v>
      </c>
      <c r="W105" s="58">
        <v>7600</v>
      </c>
      <c r="X105" s="58">
        <v>7840</v>
      </c>
      <c r="Y105" s="58">
        <v>8680</v>
      </c>
      <c r="Z105" s="58">
        <v>8680</v>
      </c>
      <c r="AA105" s="44">
        <f t="shared" ref="AA105:AA106" si="37">Z105/Y105*100</f>
        <v>100</v>
      </c>
      <c r="AB105" s="62"/>
    </row>
    <row r="106" spans="1:29" ht="24.75" customHeight="1" x14ac:dyDescent="0.2">
      <c r="A106" s="60">
        <f>A105+1</f>
        <v>69</v>
      </c>
      <c r="B106" s="60" t="s">
        <v>124</v>
      </c>
      <c r="C106" s="35">
        <v>312012</v>
      </c>
      <c r="D106" s="60" t="s">
        <v>22</v>
      </c>
      <c r="E106" s="60"/>
      <c r="F106" s="60"/>
      <c r="G106" s="60"/>
      <c r="H106" s="60">
        <v>6</v>
      </c>
      <c r="I106" s="60">
        <v>111</v>
      </c>
      <c r="J106" s="60" t="s">
        <v>99</v>
      </c>
      <c r="K106" s="60"/>
      <c r="L106" s="58">
        <v>1120</v>
      </c>
      <c r="M106" s="58">
        <v>1170</v>
      </c>
      <c r="N106" s="58">
        <v>1210</v>
      </c>
      <c r="O106" s="58">
        <v>1310</v>
      </c>
      <c r="P106" s="58">
        <v>1310</v>
      </c>
      <c r="Q106" s="58">
        <v>1370</v>
      </c>
      <c r="R106" s="58">
        <v>1350</v>
      </c>
      <c r="S106" s="58">
        <v>1310</v>
      </c>
      <c r="T106" s="58">
        <v>1360</v>
      </c>
      <c r="U106" s="58">
        <v>1360</v>
      </c>
      <c r="V106" s="58">
        <v>1380</v>
      </c>
      <c r="W106" s="58">
        <v>1400</v>
      </c>
      <c r="X106" s="58">
        <v>1460</v>
      </c>
      <c r="Y106" s="58">
        <v>1470</v>
      </c>
      <c r="Z106" s="58">
        <v>1470</v>
      </c>
      <c r="AA106" s="44">
        <f t="shared" si="37"/>
        <v>100</v>
      </c>
      <c r="AB106" s="62"/>
    </row>
    <row r="107" spans="1:29" ht="25.5" customHeight="1" x14ac:dyDescent="0.2">
      <c r="A107" s="60">
        <f>A106+1</f>
        <v>70</v>
      </c>
      <c r="B107" s="60" t="s">
        <v>124</v>
      </c>
      <c r="C107" s="35">
        <v>312012</v>
      </c>
      <c r="D107" s="60" t="s">
        <v>22</v>
      </c>
      <c r="E107" s="60"/>
      <c r="F107" s="60"/>
      <c r="G107" s="60"/>
      <c r="H107" s="107" t="s">
        <v>249</v>
      </c>
      <c r="I107" s="60">
        <v>111</v>
      </c>
      <c r="J107" s="60" t="s">
        <v>248</v>
      </c>
      <c r="K107" s="60"/>
      <c r="L107" s="58">
        <v>3120</v>
      </c>
      <c r="M107" s="58">
        <v>3200</v>
      </c>
      <c r="N107" s="58">
        <v>3410</v>
      </c>
      <c r="O107" s="58">
        <v>4570</v>
      </c>
      <c r="P107" s="58">
        <v>5350</v>
      </c>
      <c r="Q107" s="58">
        <v>5350</v>
      </c>
      <c r="R107" s="58">
        <v>6010</v>
      </c>
      <c r="S107" s="58">
        <v>5620</v>
      </c>
      <c r="T107" s="58">
        <v>6470</v>
      </c>
      <c r="U107" s="58">
        <v>5830</v>
      </c>
      <c r="V107" s="58">
        <v>5890</v>
      </c>
      <c r="W107" s="58">
        <v>6100</v>
      </c>
      <c r="X107" s="58">
        <v>7230</v>
      </c>
      <c r="Y107" s="58">
        <v>7230</v>
      </c>
      <c r="Z107" s="58">
        <v>200</v>
      </c>
      <c r="AA107" s="58">
        <v>0</v>
      </c>
      <c r="AB107" s="62" t="s">
        <v>282</v>
      </c>
    </row>
    <row r="108" spans="1:29" ht="23.25" customHeight="1" x14ac:dyDescent="0.2">
      <c r="A108" s="73" t="s">
        <v>168</v>
      </c>
      <c r="B108" s="74" t="s">
        <v>124</v>
      </c>
      <c r="C108" s="60">
        <v>312012</v>
      </c>
      <c r="D108" s="74" t="s">
        <v>22</v>
      </c>
      <c r="E108" s="74"/>
      <c r="F108" s="74"/>
      <c r="G108" s="74"/>
      <c r="H108" s="108" t="s">
        <v>169</v>
      </c>
      <c r="I108" s="74">
        <v>111</v>
      </c>
      <c r="J108" s="74" t="s">
        <v>170</v>
      </c>
      <c r="K108" s="74"/>
      <c r="L108" s="58">
        <v>100</v>
      </c>
      <c r="M108" s="58">
        <v>100</v>
      </c>
      <c r="N108" s="58">
        <v>200</v>
      </c>
      <c r="O108" s="58">
        <v>160</v>
      </c>
      <c r="P108" s="58">
        <v>160</v>
      </c>
      <c r="Q108" s="58">
        <v>170</v>
      </c>
      <c r="R108" s="58">
        <v>130</v>
      </c>
      <c r="S108" s="58">
        <v>160</v>
      </c>
      <c r="T108" s="58">
        <v>130</v>
      </c>
      <c r="U108" s="58">
        <v>90</v>
      </c>
      <c r="V108" s="58">
        <v>70</v>
      </c>
      <c r="W108" s="58">
        <v>100</v>
      </c>
      <c r="X108" s="58">
        <v>90</v>
      </c>
      <c r="Y108" s="58">
        <v>70</v>
      </c>
      <c r="Z108" s="58">
        <v>70</v>
      </c>
      <c r="AA108" s="44">
        <f t="shared" ref="AA108:AA109" si="38">Z108/Y108*100</f>
        <v>100</v>
      </c>
      <c r="AB108" s="62"/>
    </row>
    <row r="109" spans="1:29" ht="53.25" customHeight="1" x14ac:dyDescent="0.2">
      <c r="A109" s="73" t="s">
        <v>180</v>
      </c>
      <c r="B109" s="74" t="s">
        <v>124</v>
      </c>
      <c r="C109" s="82" t="s">
        <v>222</v>
      </c>
      <c r="D109" s="74" t="s">
        <v>22</v>
      </c>
      <c r="E109" s="74"/>
      <c r="F109" s="74"/>
      <c r="G109" s="74"/>
      <c r="H109" s="85" t="s">
        <v>223</v>
      </c>
      <c r="I109" s="75" t="s">
        <v>224</v>
      </c>
      <c r="J109" s="74" t="s">
        <v>200</v>
      </c>
      <c r="K109" s="74"/>
      <c r="L109" s="58">
        <v>30200</v>
      </c>
      <c r="M109" s="58">
        <v>0</v>
      </c>
      <c r="N109" s="58">
        <v>0</v>
      </c>
      <c r="O109" s="58">
        <v>500</v>
      </c>
      <c r="P109" s="58">
        <v>500</v>
      </c>
      <c r="Q109" s="58">
        <v>27900</v>
      </c>
      <c r="R109" s="58">
        <v>27900</v>
      </c>
      <c r="S109" s="58">
        <v>500</v>
      </c>
      <c r="T109" s="58">
        <v>28780</v>
      </c>
      <c r="U109" s="58">
        <v>111480</v>
      </c>
      <c r="V109" s="58">
        <v>82460</v>
      </c>
      <c r="W109" s="58">
        <v>111340</v>
      </c>
      <c r="X109" s="58">
        <v>105050</v>
      </c>
      <c r="Y109" s="58">
        <f>104000+0</f>
        <v>104000</v>
      </c>
      <c r="Z109" s="58">
        <v>69250</v>
      </c>
      <c r="AA109" s="44">
        <f t="shared" si="38"/>
        <v>66.586538461538453</v>
      </c>
      <c r="AB109" s="62" t="s">
        <v>283</v>
      </c>
    </row>
    <row r="110" spans="1:29" ht="73.5" hidden="1" customHeight="1" x14ac:dyDescent="0.2">
      <c r="A110" s="73" t="s">
        <v>208</v>
      </c>
      <c r="B110" s="74" t="s">
        <v>124</v>
      </c>
      <c r="C110" s="60">
        <v>312012</v>
      </c>
      <c r="D110" s="74" t="s">
        <v>22</v>
      </c>
      <c r="E110" s="74"/>
      <c r="F110" s="74"/>
      <c r="G110" s="74"/>
      <c r="H110" s="108" t="s">
        <v>175</v>
      </c>
      <c r="I110" s="75" t="s">
        <v>203</v>
      </c>
      <c r="J110" s="74" t="s">
        <v>209</v>
      </c>
      <c r="K110" s="74"/>
      <c r="L110" s="58"/>
      <c r="M110" s="58"/>
      <c r="N110" s="58"/>
      <c r="O110" s="58"/>
      <c r="P110" s="58"/>
      <c r="Q110" s="58">
        <v>0</v>
      </c>
      <c r="R110" s="58">
        <v>0</v>
      </c>
      <c r="S110" s="58">
        <v>0</v>
      </c>
      <c r="T110" s="58">
        <v>0</v>
      </c>
      <c r="U110" s="58">
        <v>0</v>
      </c>
      <c r="V110" s="58">
        <v>0</v>
      </c>
      <c r="W110" s="58">
        <v>169800</v>
      </c>
      <c r="X110" s="58">
        <v>169800</v>
      </c>
      <c r="Y110" s="58">
        <v>0</v>
      </c>
      <c r="Z110" s="58">
        <v>0</v>
      </c>
      <c r="AA110" s="58">
        <v>0</v>
      </c>
      <c r="AB110" s="62" t="s">
        <v>244</v>
      </c>
    </row>
    <row r="111" spans="1:29" ht="75" hidden="1" customHeight="1" x14ac:dyDescent="0.2">
      <c r="A111" s="73" t="s">
        <v>217</v>
      </c>
      <c r="B111" s="74" t="s">
        <v>124</v>
      </c>
      <c r="C111" s="60">
        <v>312012</v>
      </c>
      <c r="D111" s="74" t="s">
        <v>22</v>
      </c>
      <c r="E111" s="74"/>
      <c r="F111" s="74"/>
      <c r="G111" s="74"/>
      <c r="H111" s="108" t="s">
        <v>240</v>
      </c>
      <c r="I111" s="75" t="s">
        <v>241</v>
      </c>
      <c r="J111" s="74" t="s">
        <v>242</v>
      </c>
      <c r="K111" s="74"/>
      <c r="L111" s="58"/>
      <c r="M111" s="58"/>
      <c r="N111" s="58"/>
      <c r="O111" s="58"/>
      <c r="P111" s="58"/>
      <c r="Q111" s="58"/>
      <c r="R111" s="58"/>
      <c r="S111" s="58"/>
      <c r="T111" s="58"/>
      <c r="U111" s="58">
        <v>0</v>
      </c>
      <c r="V111" s="58">
        <v>0</v>
      </c>
      <c r="W111" s="58">
        <v>141440</v>
      </c>
      <c r="X111" s="58">
        <v>141440</v>
      </c>
      <c r="Y111" s="58">
        <v>0</v>
      </c>
      <c r="Z111" s="58">
        <v>0</v>
      </c>
      <c r="AA111" s="58">
        <v>0</v>
      </c>
      <c r="AB111" s="62" t="s">
        <v>243</v>
      </c>
    </row>
    <row r="112" spans="1:29" ht="48" hidden="1" customHeight="1" x14ac:dyDescent="0.2">
      <c r="A112" s="73" t="s">
        <v>239</v>
      </c>
      <c r="B112" s="74" t="s">
        <v>124</v>
      </c>
      <c r="C112" s="41">
        <v>292017</v>
      </c>
      <c r="D112" s="74"/>
      <c r="E112" s="74"/>
      <c r="F112" s="74"/>
      <c r="G112" s="74"/>
      <c r="H112" s="108" t="s">
        <v>218</v>
      </c>
      <c r="I112" s="75">
        <v>41</v>
      </c>
      <c r="J112" s="74" t="s">
        <v>221</v>
      </c>
      <c r="K112" s="74"/>
      <c r="L112" s="58"/>
      <c r="M112" s="58"/>
      <c r="N112" s="58"/>
      <c r="O112" s="58"/>
      <c r="P112" s="58"/>
      <c r="Q112" s="58"/>
      <c r="R112" s="58"/>
      <c r="S112" s="58"/>
      <c r="T112" s="58"/>
      <c r="U112" s="58">
        <v>1810</v>
      </c>
      <c r="V112" s="58">
        <v>2070</v>
      </c>
      <c r="W112" s="58">
        <v>0</v>
      </c>
      <c r="X112" s="58">
        <v>0</v>
      </c>
      <c r="Y112" s="58">
        <v>0</v>
      </c>
      <c r="Z112" s="58">
        <v>0</v>
      </c>
      <c r="AA112" s="58">
        <v>0</v>
      </c>
      <c r="AB112" s="62" t="s">
        <v>220</v>
      </c>
    </row>
    <row r="113" spans="1:28" ht="38.25" customHeight="1" thickBot="1" x14ac:dyDescent="0.25">
      <c r="A113" s="60">
        <f>A107+1</f>
        <v>71</v>
      </c>
      <c r="B113" s="74">
        <v>221</v>
      </c>
      <c r="C113" s="75">
        <v>292027</v>
      </c>
      <c r="D113" s="74"/>
      <c r="E113" s="74"/>
      <c r="F113" s="74"/>
      <c r="G113" s="74"/>
      <c r="H113" s="108" t="s">
        <v>90</v>
      </c>
      <c r="I113" s="74">
        <v>41</v>
      </c>
      <c r="J113" s="74" t="s">
        <v>219</v>
      </c>
      <c r="K113" s="74"/>
      <c r="L113" s="58">
        <v>9300</v>
      </c>
      <c r="M113" s="58">
        <v>8050</v>
      </c>
      <c r="N113" s="58">
        <v>8050</v>
      </c>
      <c r="O113" s="58">
        <v>3490</v>
      </c>
      <c r="P113" s="58">
        <v>3490</v>
      </c>
      <c r="Q113" s="58">
        <v>3590</v>
      </c>
      <c r="R113" s="58">
        <v>4050</v>
      </c>
      <c r="S113" s="58">
        <v>3490</v>
      </c>
      <c r="T113" s="58">
        <v>4050</v>
      </c>
      <c r="U113" s="58">
        <v>1810</v>
      </c>
      <c r="V113" s="58">
        <v>2820</v>
      </c>
      <c r="W113" s="58">
        <v>2200</v>
      </c>
      <c r="X113" s="58">
        <v>0</v>
      </c>
      <c r="Y113" s="58">
        <v>4000</v>
      </c>
      <c r="Z113" s="58">
        <v>0</v>
      </c>
      <c r="AA113" s="44">
        <f t="shared" ref="AA113" si="39">Z113/Y113*100</f>
        <v>0</v>
      </c>
      <c r="AB113" s="59" t="s">
        <v>284</v>
      </c>
    </row>
    <row r="114" spans="1:28" s="6" customFormat="1" ht="13.5" hidden="1" customHeight="1" thickBot="1" x14ac:dyDescent="0.25">
      <c r="A114" s="109"/>
      <c r="B114" s="50"/>
      <c r="C114" s="51"/>
      <c r="D114" s="51"/>
      <c r="E114" s="51"/>
      <c r="F114" s="51"/>
      <c r="G114" s="51"/>
      <c r="H114" s="51"/>
      <c r="I114" s="51"/>
      <c r="J114" s="51" t="s">
        <v>11</v>
      </c>
      <c r="K114" s="51"/>
      <c r="L114" s="52">
        <f t="shared" ref="L114:AA114" si="40">SUM(L94:L113)</f>
        <v>502290</v>
      </c>
      <c r="M114" s="52">
        <f t="shared" si="40"/>
        <v>498070</v>
      </c>
      <c r="N114" s="52">
        <f t="shared" si="40"/>
        <v>522920</v>
      </c>
      <c r="O114" s="52">
        <f t="shared" si="40"/>
        <v>721430</v>
      </c>
      <c r="P114" s="52">
        <f t="shared" si="40"/>
        <v>724110</v>
      </c>
      <c r="Q114" s="52">
        <f t="shared" si="40"/>
        <v>914220</v>
      </c>
      <c r="R114" s="52">
        <f t="shared" si="40"/>
        <v>916110</v>
      </c>
      <c r="S114" s="52">
        <f t="shared" si="40"/>
        <v>723950</v>
      </c>
      <c r="T114" s="52">
        <f t="shared" si="40"/>
        <v>866270</v>
      </c>
      <c r="U114" s="52">
        <f t="shared" si="40"/>
        <v>1011430</v>
      </c>
      <c r="V114" s="52">
        <f t="shared" si="40"/>
        <v>966880</v>
      </c>
      <c r="W114" s="52">
        <f t="shared" si="40"/>
        <v>1424640</v>
      </c>
      <c r="X114" s="52">
        <f t="shared" si="40"/>
        <v>1626730</v>
      </c>
      <c r="Y114" s="52">
        <f t="shared" si="40"/>
        <v>1388150</v>
      </c>
      <c r="Z114" s="52">
        <f t="shared" si="40"/>
        <v>793210</v>
      </c>
      <c r="AA114" s="52">
        <f t="shared" si="40"/>
        <v>616.1577816051971</v>
      </c>
      <c r="AB114" s="54"/>
    </row>
    <row r="115" spans="1:28" s="6" customFormat="1" ht="13.5" thickBot="1" x14ac:dyDescent="0.25">
      <c r="A115" s="50"/>
      <c r="B115" s="51"/>
      <c r="C115" s="51" t="s">
        <v>234</v>
      </c>
      <c r="D115" s="51"/>
      <c r="E115" s="51"/>
      <c r="F115" s="51"/>
      <c r="G115" s="51"/>
      <c r="H115" s="51"/>
      <c r="I115" s="51"/>
      <c r="J115" s="51" t="s">
        <v>49</v>
      </c>
      <c r="K115" s="51"/>
      <c r="L115" s="52">
        <f t="shared" ref="L115:Z115" si="41">L114</f>
        <v>502290</v>
      </c>
      <c r="M115" s="52">
        <f t="shared" si="41"/>
        <v>498070</v>
      </c>
      <c r="N115" s="52">
        <f t="shared" si="41"/>
        <v>522920</v>
      </c>
      <c r="O115" s="52">
        <f t="shared" si="41"/>
        <v>721430</v>
      </c>
      <c r="P115" s="52">
        <f t="shared" si="41"/>
        <v>724110</v>
      </c>
      <c r="Q115" s="52">
        <f t="shared" si="41"/>
        <v>914220</v>
      </c>
      <c r="R115" s="52">
        <f t="shared" si="41"/>
        <v>916110</v>
      </c>
      <c r="S115" s="52">
        <f t="shared" si="41"/>
        <v>723950</v>
      </c>
      <c r="T115" s="52">
        <f t="shared" si="41"/>
        <v>866270</v>
      </c>
      <c r="U115" s="52">
        <f t="shared" si="41"/>
        <v>1011430</v>
      </c>
      <c r="V115" s="52">
        <f t="shared" si="41"/>
        <v>966880</v>
      </c>
      <c r="W115" s="52">
        <f t="shared" si="41"/>
        <v>1424640</v>
      </c>
      <c r="X115" s="52">
        <f t="shared" si="41"/>
        <v>1626730</v>
      </c>
      <c r="Y115" s="52">
        <f t="shared" si="41"/>
        <v>1388150</v>
      </c>
      <c r="Z115" s="52">
        <f t="shared" si="41"/>
        <v>793210</v>
      </c>
      <c r="AA115" s="53">
        <f>Z115/Y115*100</f>
        <v>57.141519288261357</v>
      </c>
      <c r="AB115" s="54"/>
    </row>
    <row r="116" spans="1:28" s="6" customFormat="1" x14ac:dyDescent="0.2">
      <c r="A116" s="89"/>
      <c r="B116" s="89"/>
      <c r="C116" s="89"/>
      <c r="D116" s="89"/>
      <c r="E116" s="89"/>
      <c r="F116" s="89"/>
      <c r="G116" s="89"/>
      <c r="H116" s="89"/>
      <c r="I116" s="89"/>
      <c r="J116" s="89" t="s">
        <v>50</v>
      </c>
      <c r="K116" s="38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56"/>
    </row>
    <row r="117" spans="1:28" s="6" customFormat="1" ht="22.5" x14ac:dyDescent="0.2">
      <c r="A117" s="90">
        <f>A113+1</f>
        <v>72</v>
      </c>
      <c r="B117" s="90" t="s">
        <v>124</v>
      </c>
      <c r="C117" s="92" t="s">
        <v>173</v>
      </c>
      <c r="D117" s="90" t="s">
        <v>24</v>
      </c>
      <c r="E117" s="90"/>
      <c r="F117" s="90"/>
      <c r="G117" s="90"/>
      <c r="H117" s="111" t="s">
        <v>164</v>
      </c>
      <c r="I117" s="92" t="s">
        <v>196</v>
      </c>
      <c r="J117" s="90" t="s">
        <v>104</v>
      </c>
      <c r="K117" s="35"/>
      <c r="L117" s="40">
        <v>0</v>
      </c>
      <c r="M117" s="40">
        <v>0</v>
      </c>
      <c r="N117" s="40">
        <v>11630</v>
      </c>
      <c r="O117" s="40">
        <v>0</v>
      </c>
      <c r="P117" s="40">
        <v>0</v>
      </c>
      <c r="Q117" s="40">
        <v>0</v>
      </c>
      <c r="R117" s="40">
        <v>0</v>
      </c>
      <c r="S117" s="40">
        <v>0</v>
      </c>
      <c r="T117" s="40">
        <v>0</v>
      </c>
      <c r="U117" s="40">
        <v>0</v>
      </c>
      <c r="V117" s="40">
        <v>0</v>
      </c>
      <c r="W117" s="40">
        <v>0</v>
      </c>
      <c r="X117" s="40">
        <v>0</v>
      </c>
      <c r="Y117" s="40">
        <v>0</v>
      </c>
      <c r="Z117" s="40">
        <v>0</v>
      </c>
      <c r="AA117" s="58">
        <v>0</v>
      </c>
      <c r="AB117" s="105"/>
    </row>
    <row r="118" spans="1:28" s="6" customFormat="1" hidden="1" x14ac:dyDescent="0.2">
      <c r="A118" s="93">
        <f t="shared" ref="A118:A124" si="42">A117+1</f>
        <v>73</v>
      </c>
      <c r="B118" s="91">
        <v>235</v>
      </c>
      <c r="C118" s="91">
        <v>322001</v>
      </c>
      <c r="D118" s="91" t="s">
        <v>24</v>
      </c>
      <c r="E118" s="91"/>
      <c r="F118" s="91"/>
      <c r="G118" s="91"/>
      <c r="H118" s="112" t="s">
        <v>92</v>
      </c>
      <c r="I118" s="91">
        <v>111</v>
      </c>
      <c r="J118" s="91" t="s">
        <v>101</v>
      </c>
      <c r="K118" s="74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58"/>
      <c r="AB118" s="75"/>
    </row>
    <row r="119" spans="1:28" s="6" customFormat="1" ht="45" x14ac:dyDescent="0.2">
      <c r="A119" s="113">
        <f t="shared" si="42"/>
        <v>74</v>
      </c>
      <c r="B119" s="114" t="s">
        <v>109</v>
      </c>
      <c r="C119" s="90">
        <v>322001</v>
      </c>
      <c r="D119" s="90" t="s">
        <v>24</v>
      </c>
      <c r="E119" s="90"/>
      <c r="F119" s="90"/>
      <c r="G119" s="90"/>
      <c r="H119" s="114" t="s">
        <v>115</v>
      </c>
      <c r="I119" s="111" t="s">
        <v>216</v>
      </c>
      <c r="J119" s="90" t="s">
        <v>110</v>
      </c>
      <c r="K119" s="74"/>
      <c r="L119" s="76"/>
      <c r="M119" s="76">
        <v>0</v>
      </c>
      <c r="N119" s="76">
        <f>38820+37400</f>
        <v>76220</v>
      </c>
      <c r="O119" s="76">
        <v>76220</v>
      </c>
      <c r="P119" s="76">
        <v>40000</v>
      </c>
      <c r="Q119" s="76">
        <v>38820</v>
      </c>
      <c r="R119" s="76">
        <v>10190</v>
      </c>
      <c r="S119" s="76">
        <v>40000</v>
      </c>
      <c r="T119" s="76">
        <v>0</v>
      </c>
      <c r="U119" s="76">
        <v>0</v>
      </c>
      <c r="V119" s="76">
        <v>10180</v>
      </c>
      <c r="W119" s="76">
        <v>20810</v>
      </c>
      <c r="X119" s="76">
        <v>0</v>
      </c>
      <c r="Y119" s="76">
        <v>19020</v>
      </c>
      <c r="Z119" s="76">
        <v>19020</v>
      </c>
      <c r="AA119" s="44">
        <f t="shared" ref="AA119:AA120" si="43">Z119/Y119*100</f>
        <v>100</v>
      </c>
      <c r="AB119" s="65" t="s">
        <v>285</v>
      </c>
    </row>
    <row r="120" spans="1:28" s="6" customFormat="1" ht="45" x14ac:dyDescent="0.2">
      <c r="A120" s="115" t="s">
        <v>201</v>
      </c>
      <c r="B120" s="114"/>
      <c r="C120" s="90">
        <v>322001</v>
      </c>
      <c r="D120" s="90" t="s">
        <v>24</v>
      </c>
      <c r="E120" s="90"/>
      <c r="F120" s="90"/>
      <c r="G120" s="90"/>
      <c r="H120" s="114" t="s">
        <v>202</v>
      </c>
      <c r="I120" s="111" t="s">
        <v>203</v>
      </c>
      <c r="J120" s="90" t="s">
        <v>204</v>
      </c>
      <c r="K120" s="74"/>
      <c r="L120" s="76"/>
      <c r="M120" s="76"/>
      <c r="N120" s="76"/>
      <c r="O120" s="76"/>
      <c r="P120" s="76"/>
      <c r="Q120" s="76">
        <v>0</v>
      </c>
      <c r="R120" s="76">
        <v>0</v>
      </c>
      <c r="S120" s="76">
        <v>0</v>
      </c>
      <c r="T120" s="76">
        <v>0</v>
      </c>
      <c r="U120" s="76">
        <v>0</v>
      </c>
      <c r="V120" s="76">
        <v>431200</v>
      </c>
      <c r="W120" s="76">
        <v>677330</v>
      </c>
      <c r="X120" s="76">
        <v>665570</v>
      </c>
      <c r="Y120" s="76">
        <v>737720</v>
      </c>
      <c r="Z120" s="76">
        <v>196400</v>
      </c>
      <c r="AA120" s="44">
        <f t="shared" si="43"/>
        <v>26.622566827522636</v>
      </c>
      <c r="AB120" s="65" t="s">
        <v>286</v>
      </c>
    </row>
    <row r="121" spans="1:28" s="6" customFormat="1" ht="13.5" thickBot="1" x14ac:dyDescent="0.25">
      <c r="A121" s="116">
        <f>A119+1</f>
        <v>75</v>
      </c>
      <c r="B121" s="90">
        <v>235</v>
      </c>
      <c r="C121" s="90">
        <v>322008</v>
      </c>
      <c r="D121" s="90" t="s">
        <v>24</v>
      </c>
      <c r="E121" s="90"/>
      <c r="F121" s="90"/>
      <c r="G121" s="90"/>
      <c r="H121" s="114" t="s">
        <v>90</v>
      </c>
      <c r="I121" s="90">
        <v>43</v>
      </c>
      <c r="J121" s="90" t="s">
        <v>108</v>
      </c>
      <c r="K121" s="60"/>
      <c r="L121" s="58">
        <v>18370</v>
      </c>
      <c r="M121" s="58">
        <v>0</v>
      </c>
      <c r="N121" s="58">
        <v>0</v>
      </c>
      <c r="O121" s="58">
        <v>0</v>
      </c>
      <c r="P121" s="58">
        <v>0</v>
      </c>
      <c r="Q121" s="58">
        <v>20000</v>
      </c>
      <c r="R121" s="58">
        <v>18000</v>
      </c>
      <c r="S121" s="58">
        <v>0</v>
      </c>
      <c r="T121" s="58">
        <v>17920</v>
      </c>
      <c r="U121" s="58">
        <v>0</v>
      </c>
      <c r="V121" s="58">
        <v>0</v>
      </c>
      <c r="W121" s="58">
        <v>0</v>
      </c>
      <c r="X121" s="58">
        <v>0</v>
      </c>
      <c r="Y121" s="58">
        <v>0</v>
      </c>
      <c r="Z121" s="58">
        <v>0</v>
      </c>
      <c r="AA121" s="58">
        <v>0</v>
      </c>
      <c r="AB121" s="65"/>
    </row>
    <row r="122" spans="1:28" s="6" customFormat="1" hidden="1" x14ac:dyDescent="0.2">
      <c r="A122" s="116">
        <f t="shared" si="42"/>
        <v>76</v>
      </c>
      <c r="B122" s="90"/>
      <c r="C122" s="90"/>
      <c r="D122" s="90"/>
      <c r="E122" s="90"/>
      <c r="F122" s="90"/>
      <c r="G122" s="90"/>
      <c r="H122" s="90"/>
      <c r="I122" s="90"/>
      <c r="J122" s="90"/>
      <c r="K122" s="35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82"/>
    </row>
    <row r="123" spans="1:28" s="6" customFormat="1" hidden="1" x14ac:dyDescent="0.2">
      <c r="A123" s="116">
        <f t="shared" si="42"/>
        <v>77</v>
      </c>
      <c r="B123" s="90"/>
      <c r="C123" s="90"/>
      <c r="D123" s="90"/>
      <c r="E123" s="90"/>
      <c r="F123" s="90"/>
      <c r="G123" s="90"/>
      <c r="H123" s="90"/>
      <c r="I123" s="90"/>
      <c r="J123" s="90"/>
      <c r="K123" s="35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82"/>
    </row>
    <row r="124" spans="1:28" s="6" customFormat="1" ht="13.5" hidden="1" thickBot="1" x14ac:dyDescent="0.25">
      <c r="A124" s="113">
        <f t="shared" si="42"/>
        <v>78</v>
      </c>
      <c r="B124" s="118"/>
      <c r="C124" s="118"/>
      <c r="D124" s="118"/>
      <c r="E124" s="118"/>
      <c r="F124" s="118"/>
      <c r="G124" s="118"/>
      <c r="H124" s="118"/>
      <c r="I124" s="118"/>
      <c r="J124" s="118"/>
      <c r="K124" s="41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75"/>
    </row>
    <row r="125" spans="1:28" s="6" customFormat="1" ht="13.5" hidden="1" thickBot="1" x14ac:dyDescent="0.25">
      <c r="A125" s="100"/>
      <c r="B125" s="101"/>
      <c r="C125" s="101"/>
      <c r="D125" s="101"/>
      <c r="E125" s="101"/>
      <c r="F125" s="101"/>
      <c r="G125" s="101"/>
      <c r="H125" s="101"/>
      <c r="I125" s="101"/>
      <c r="J125" s="102" t="s">
        <v>11</v>
      </c>
      <c r="K125" s="51"/>
      <c r="L125" s="52">
        <f t="shared" ref="L125:AA125" si="44">SUM(L117:L124)</f>
        <v>18370</v>
      </c>
      <c r="M125" s="52">
        <f t="shared" si="44"/>
        <v>0</v>
      </c>
      <c r="N125" s="52">
        <f t="shared" si="44"/>
        <v>87850</v>
      </c>
      <c r="O125" s="52">
        <f t="shared" si="44"/>
        <v>76220</v>
      </c>
      <c r="P125" s="52">
        <f t="shared" si="44"/>
        <v>40000</v>
      </c>
      <c r="Q125" s="52">
        <f t="shared" si="44"/>
        <v>58820</v>
      </c>
      <c r="R125" s="52">
        <f t="shared" si="44"/>
        <v>28190</v>
      </c>
      <c r="S125" s="52">
        <f t="shared" si="44"/>
        <v>40000</v>
      </c>
      <c r="T125" s="52">
        <f t="shared" si="44"/>
        <v>17920</v>
      </c>
      <c r="U125" s="52">
        <f t="shared" si="44"/>
        <v>0</v>
      </c>
      <c r="V125" s="52">
        <f t="shared" si="44"/>
        <v>441380</v>
      </c>
      <c r="W125" s="52">
        <f t="shared" si="44"/>
        <v>698140</v>
      </c>
      <c r="X125" s="52">
        <f t="shared" si="44"/>
        <v>665570</v>
      </c>
      <c r="Y125" s="52">
        <f t="shared" si="44"/>
        <v>756740</v>
      </c>
      <c r="Z125" s="52">
        <f t="shared" si="44"/>
        <v>215420</v>
      </c>
      <c r="AA125" s="52">
        <f t="shared" si="44"/>
        <v>126.62256682752263</v>
      </c>
      <c r="AB125" s="103"/>
    </row>
    <row r="126" spans="1:28" s="6" customFormat="1" ht="13.5" thickBot="1" x14ac:dyDescent="0.25">
      <c r="A126" s="100"/>
      <c r="B126" s="101"/>
      <c r="C126" s="102">
        <v>322</v>
      </c>
      <c r="D126" s="101"/>
      <c r="E126" s="101"/>
      <c r="F126" s="101"/>
      <c r="G126" s="101"/>
      <c r="H126" s="101"/>
      <c r="I126" s="101"/>
      <c r="J126" s="102" t="s">
        <v>51</v>
      </c>
      <c r="K126" s="51"/>
      <c r="L126" s="52">
        <f t="shared" ref="L126:Z126" si="45">L125</f>
        <v>18370</v>
      </c>
      <c r="M126" s="52">
        <f t="shared" si="45"/>
        <v>0</v>
      </c>
      <c r="N126" s="52">
        <f t="shared" si="45"/>
        <v>87850</v>
      </c>
      <c r="O126" s="52">
        <f t="shared" si="45"/>
        <v>76220</v>
      </c>
      <c r="P126" s="52">
        <f t="shared" si="45"/>
        <v>40000</v>
      </c>
      <c r="Q126" s="52">
        <f t="shared" si="45"/>
        <v>58820</v>
      </c>
      <c r="R126" s="52">
        <f t="shared" si="45"/>
        <v>28190</v>
      </c>
      <c r="S126" s="52">
        <f t="shared" si="45"/>
        <v>40000</v>
      </c>
      <c r="T126" s="52">
        <f t="shared" si="45"/>
        <v>17920</v>
      </c>
      <c r="U126" s="52">
        <f t="shared" si="45"/>
        <v>0</v>
      </c>
      <c r="V126" s="52">
        <f t="shared" si="45"/>
        <v>441380</v>
      </c>
      <c r="W126" s="52">
        <f t="shared" si="45"/>
        <v>698140</v>
      </c>
      <c r="X126" s="52">
        <f t="shared" si="45"/>
        <v>665570</v>
      </c>
      <c r="Y126" s="52">
        <f t="shared" si="45"/>
        <v>756740</v>
      </c>
      <c r="Z126" s="52">
        <f t="shared" si="45"/>
        <v>215420</v>
      </c>
      <c r="AA126" s="53">
        <f>Z126/Y126*100</f>
        <v>28.466844622988081</v>
      </c>
      <c r="AB126" s="103"/>
    </row>
    <row r="127" spans="1:28" s="6" customFormat="1" x14ac:dyDescent="0.2">
      <c r="A127" s="90"/>
      <c r="B127" s="90"/>
      <c r="C127" s="90"/>
      <c r="D127" s="90"/>
      <c r="E127" s="90"/>
      <c r="F127" s="90"/>
      <c r="G127" s="90"/>
      <c r="H127" s="90"/>
      <c r="I127" s="90"/>
      <c r="J127" s="89" t="s">
        <v>52</v>
      </c>
      <c r="K127" s="38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05"/>
    </row>
    <row r="128" spans="1:28" hidden="1" x14ac:dyDescent="0.2">
      <c r="A128" s="90">
        <f>A124+1</f>
        <v>79</v>
      </c>
      <c r="B128" s="90" t="s">
        <v>1</v>
      </c>
      <c r="C128" s="90">
        <v>321</v>
      </c>
      <c r="D128" s="90"/>
      <c r="E128" s="90"/>
      <c r="F128" s="90"/>
      <c r="G128" s="90" t="s">
        <v>2</v>
      </c>
      <c r="H128" s="90">
        <v>1</v>
      </c>
      <c r="I128" s="90">
        <v>46</v>
      </c>
      <c r="J128" s="90" t="s">
        <v>100</v>
      </c>
      <c r="K128" s="35" t="s">
        <v>3</v>
      </c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62"/>
    </row>
    <row r="129" spans="1:28" hidden="1" x14ac:dyDescent="0.2">
      <c r="A129" s="91">
        <f t="shared" ref="A129:A147" si="46">A128+1</f>
        <v>80</v>
      </c>
      <c r="B129" s="91" t="s">
        <v>1</v>
      </c>
      <c r="C129" s="91">
        <v>321</v>
      </c>
      <c r="D129" s="91"/>
      <c r="E129" s="91"/>
      <c r="F129" s="91"/>
      <c r="G129" s="91" t="s">
        <v>2</v>
      </c>
      <c r="H129" s="91">
        <v>2</v>
      </c>
      <c r="I129" s="91">
        <v>46</v>
      </c>
      <c r="J129" s="91" t="s">
        <v>102</v>
      </c>
      <c r="K129" s="60" t="s">
        <v>3</v>
      </c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62"/>
    </row>
    <row r="130" spans="1:28" hidden="1" x14ac:dyDescent="0.2">
      <c r="A130" s="91">
        <f t="shared" si="46"/>
        <v>81</v>
      </c>
      <c r="B130" s="91">
        <v>235</v>
      </c>
      <c r="C130" s="91">
        <v>321</v>
      </c>
      <c r="D130" s="91"/>
      <c r="E130" s="91"/>
      <c r="F130" s="91"/>
      <c r="G130" s="91"/>
      <c r="H130" s="91">
        <v>3</v>
      </c>
      <c r="I130" s="91">
        <v>46</v>
      </c>
      <c r="J130" s="91" t="s">
        <v>31</v>
      </c>
      <c r="K130" s="6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62"/>
    </row>
    <row r="131" spans="1:28" hidden="1" x14ac:dyDescent="0.2">
      <c r="A131" s="91">
        <f t="shared" si="46"/>
        <v>82</v>
      </c>
      <c r="B131" s="91">
        <v>235</v>
      </c>
      <c r="C131" s="91">
        <v>321</v>
      </c>
      <c r="D131" s="91"/>
      <c r="E131" s="91"/>
      <c r="F131" s="91"/>
      <c r="G131" s="91"/>
      <c r="H131" s="91">
        <v>4</v>
      </c>
      <c r="I131" s="91">
        <v>46</v>
      </c>
      <c r="J131" s="91" t="s">
        <v>103</v>
      </c>
      <c r="K131" s="6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62"/>
    </row>
    <row r="132" spans="1:28" ht="22.5" x14ac:dyDescent="0.2">
      <c r="A132" s="91">
        <f>A131+1</f>
        <v>83</v>
      </c>
      <c r="B132" s="91">
        <v>235</v>
      </c>
      <c r="C132" s="91">
        <v>321</v>
      </c>
      <c r="D132" s="91"/>
      <c r="E132" s="91"/>
      <c r="F132" s="91"/>
      <c r="G132" s="91"/>
      <c r="H132" s="91">
        <v>10</v>
      </c>
      <c r="I132" s="91">
        <v>46</v>
      </c>
      <c r="J132" s="91" t="s">
        <v>156</v>
      </c>
      <c r="K132" s="60"/>
      <c r="L132" s="58">
        <v>300</v>
      </c>
      <c r="M132" s="58">
        <v>300</v>
      </c>
      <c r="N132" s="58">
        <v>300</v>
      </c>
      <c r="O132" s="58">
        <v>300</v>
      </c>
      <c r="P132" s="58">
        <v>0</v>
      </c>
      <c r="Q132" s="58">
        <v>300</v>
      </c>
      <c r="R132" s="58">
        <v>300</v>
      </c>
      <c r="S132" s="58">
        <v>0</v>
      </c>
      <c r="T132" s="58">
        <v>0</v>
      </c>
      <c r="U132" s="58">
        <v>0</v>
      </c>
      <c r="V132" s="58">
        <v>0</v>
      </c>
      <c r="W132" s="58">
        <v>300</v>
      </c>
      <c r="X132" s="58">
        <v>0</v>
      </c>
      <c r="Y132" s="58">
        <v>300</v>
      </c>
      <c r="Z132" s="58">
        <v>0</v>
      </c>
      <c r="AA132" s="44">
        <f t="shared" ref="AA132" si="47">Z132/Y132*100</f>
        <v>0</v>
      </c>
      <c r="AB132" s="62" t="s">
        <v>157</v>
      </c>
    </row>
    <row r="133" spans="1:28" hidden="1" x14ac:dyDescent="0.2">
      <c r="A133" s="91">
        <f>A132+1</f>
        <v>84</v>
      </c>
      <c r="B133" s="91" t="s">
        <v>124</v>
      </c>
      <c r="C133" s="91">
        <v>321</v>
      </c>
      <c r="D133" s="91"/>
      <c r="E133" s="91"/>
      <c r="F133" s="91"/>
      <c r="G133" s="91"/>
      <c r="H133" s="91">
        <v>7</v>
      </c>
      <c r="I133" s="91">
        <v>46</v>
      </c>
      <c r="J133" s="91" t="s">
        <v>111</v>
      </c>
      <c r="K133" s="6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62"/>
    </row>
    <row r="134" spans="1:28" ht="22.5" x14ac:dyDescent="0.2">
      <c r="A134" s="91">
        <f t="shared" si="46"/>
        <v>85</v>
      </c>
      <c r="B134" s="91" t="s">
        <v>124</v>
      </c>
      <c r="C134" s="120" t="s">
        <v>165</v>
      </c>
      <c r="D134" s="91"/>
      <c r="E134" s="91"/>
      <c r="F134" s="91"/>
      <c r="G134" s="91" t="s">
        <v>2</v>
      </c>
      <c r="H134" s="121" t="s">
        <v>166</v>
      </c>
      <c r="I134" s="91">
        <v>46</v>
      </c>
      <c r="J134" s="91" t="s">
        <v>114</v>
      </c>
      <c r="K134" s="60" t="s">
        <v>3</v>
      </c>
      <c r="L134" s="58">
        <v>0</v>
      </c>
      <c r="M134" s="58">
        <v>16000</v>
      </c>
      <c r="N134" s="58">
        <v>14000</v>
      </c>
      <c r="O134" s="58">
        <v>27370</v>
      </c>
      <c r="P134" s="58">
        <f>27370+4250</f>
        <v>31620</v>
      </c>
      <c r="Q134" s="58">
        <v>56260</v>
      </c>
      <c r="R134" s="58">
        <v>36260</v>
      </c>
      <c r="S134" s="58">
        <v>33610</v>
      </c>
      <c r="T134" s="58">
        <v>29260</v>
      </c>
      <c r="U134" s="58">
        <v>97000</v>
      </c>
      <c r="V134" s="58">
        <v>6000</v>
      </c>
      <c r="W134" s="58">
        <v>11000</v>
      </c>
      <c r="X134" s="58">
        <v>11000</v>
      </c>
      <c r="Y134" s="58">
        <v>0</v>
      </c>
      <c r="Z134" s="58">
        <v>0</v>
      </c>
      <c r="AA134" s="58">
        <v>0</v>
      </c>
      <c r="AB134" s="62" t="s">
        <v>287</v>
      </c>
    </row>
    <row r="135" spans="1:28" hidden="1" x14ac:dyDescent="0.2">
      <c r="A135" s="91">
        <f t="shared" si="46"/>
        <v>86</v>
      </c>
      <c r="B135" s="91">
        <v>235</v>
      </c>
      <c r="C135" s="91">
        <v>322001</v>
      </c>
      <c r="D135" s="91"/>
      <c r="E135" s="91"/>
      <c r="F135" s="91"/>
      <c r="G135" s="91"/>
      <c r="H135" s="112" t="s">
        <v>95</v>
      </c>
      <c r="I135" s="91" t="s">
        <v>91</v>
      </c>
      <c r="J135" s="91" t="s">
        <v>151</v>
      </c>
      <c r="K135" s="6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62"/>
    </row>
    <row r="136" spans="1:28" hidden="1" x14ac:dyDescent="0.2">
      <c r="A136" s="91">
        <f t="shared" si="46"/>
        <v>87</v>
      </c>
      <c r="B136" s="91">
        <v>235</v>
      </c>
      <c r="C136" s="91">
        <v>321</v>
      </c>
      <c r="D136" s="91"/>
      <c r="E136" s="91"/>
      <c r="F136" s="91"/>
      <c r="G136" s="91"/>
      <c r="H136" s="91">
        <v>5</v>
      </c>
      <c r="I136" s="91">
        <v>46</v>
      </c>
      <c r="J136" s="91" t="s">
        <v>64</v>
      </c>
      <c r="K136" s="6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62"/>
    </row>
    <row r="137" spans="1:28" x14ac:dyDescent="0.2">
      <c r="A137" s="91">
        <f t="shared" si="46"/>
        <v>88</v>
      </c>
      <c r="B137" s="91"/>
      <c r="C137" s="91">
        <v>322001</v>
      </c>
      <c r="D137" s="91"/>
      <c r="E137" s="91"/>
      <c r="F137" s="91"/>
      <c r="G137" s="91"/>
      <c r="H137" s="112" t="s">
        <v>93</v>
      </c>
      <c r="I137" s="91">
        <v>111</v>
      </c>
      <c r="J137" s="91" t="s">
        <v>163</v>
      </c>
      <c r="K137" s="60"/>
      <c r="L137" s="40">
        <v>7000</v>
      </c>
      <c r="M137" s="40">
        <v>14600</v>
      </c>
      <c r="N137" s="40">
        <f>11000+29790</f>
        <v>40790</v>
      </c>
      <c r="O137" s="40">
        <v>40000</v>
      </c>
      <c r="P137" s="40">
        <v>0</v>
      </c>
      <c r="Q137" s="40">
        <v>62080</v>
      </c>
      <c r="R137" s="40">
        <v>62080</v>
      </c>
      <c r="S137" s="40">
        <v>0</v>
      </c>
      <c r="T137" s="40">
        <v>59760</v>
      </c>
      <c r="U137" s="40">
        <v>0</v>
      </c>
      <c r="V137" s="40">
        <v>0</v>
      </c>
      <c r="W137" s="40">
        <v>0</v>
      </c>
      <c r="X137" s="40">
        <v>0</v>
      </c>
      <c r="Y137" s="40">
        <v>0</v>
      </c>
      <c r="Z137" s="40">
        <v>0</v>
      </c>
      <c r="AA137" s="58">
        <v>0</v>
      </c>
      <c r="AB137" s="62"/>
    </row>
    <row r="138" spans="1:28" ht="100.5" hidden="1" customHeight="1" x14ac:dyDescent="0.2">
      <c r="A138" s="91">
        <f t="shared" si="46"/>
        <v>89</v>
      </c>
      <c r="B138" s="91" t="s">
        <v>124</v>
      </c>
      <c r="C138" s="91">
        <v>322001</v>
      </c>
      <c r="D138" s="91"/>
      <c r="E138" s="91"/>
      <c r="F138" s="91"/>
      <c r="G138" s="91"/>
      <c r="H138" s="112" t="s">
        <v>94</v>
      </c>
      <c r="I138" s="120" t="s">
        <v>145</v>
      </c>
      <c r="J138" s="91" t="s">
        <v>127</v>
      </c>
      <c r="K138" s="6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62" t="s">
        <v>191</v>
      </c>
    </row>
    <row r="139" spans="1:28" x14ac:dyDescent="0.2">
      <c r="A139" s="91">
        <f t="shared" si="46"/>
        <v>90</v>
      </c>
      <c r="B139" s="91" t="s">
        <v>124</v>
      </c>
      <c r="C139" s="91">
        <v>322001</v>
      </c>
      <c r="D139" s="91"/>
      <c r="E139" s="91"/>
      <c r="F139" s="91"/>
      <c r="G139" s="91"/>
      <c r="H139" s="112" t="s">
        <v>175</v>
      </c>
      <c r="I139" s="91">
        <v>111</v>
      </c>
      <c r="J139" s="91" t="s">
        <v>159</v>
      </c>
      <c r="K139" s="60"/>
      <c r="L139" s="58">
        <v>0</v>
      </c>
      <c r="M139" s="58">
        <v>0</v>
      </c>
      <c r="N139" s="58">
        <v>0</v>
      </c>
      <c r="O139" s="58">
        <v>0</v>
      </c>
      <c r="P139" s="58">
        <v>0</v>
      </c>
      <c r="Q139" s="58">
        <v>0</v>
      </c>
      <c r="R139" s="58">
        <v>0</v>
      </c>
      <c r="S139" s="58">
        <v>0</v>
      </c>
      <c r="T139" s="58">
        <v>0</v>
      </c>
      <c r="U139" s="58">
        <v>0</v>
      </c>
      <c r="V139" s="58">
        <v>0</v>
      </c>
      <c r="W139" s="58">
        <v>0</v>
      </c>
      <c r="X139" s="58">
        <v>0</v>
      </c>
      <c r="Y139" s="58">
        <v>0</v>
      </c>
      <c r="Z139" s="58">
        <v>0</v>
      </c>
      <c r="AA139" s="58">
        <v>0</v>
      </c>
      <c r="AB139" s="62"/>
    </row>
    <row r="140" spans="1:28" x14ac:dyDescent="0.2">
      <c r="A140" s="91">
        <f t="shared" si="46"/>
        <v>91</v>
      </c>
      <c r="B140" s="91" t="s">
        <v>124</v>
      </c>
      <c r="C140" s="91">
        <v>322001</v>
      </c>
      <c r="D140" s="91"/>
      <c r="E140" s="91"/>
      <c r="F140" s="91"/>
      <c r="G140" s="91"/>
      <c r="H140" s="112" t="s">
        <v>116</v>
      </c>
      <c r="I140" s="91">
        <v>111</v>
      </c>
      <c r="J140" s="91" t="s">
        <v>171</v>
      </c>
      <c r="K140" s="60"/>
      <c r="L140" s="40">
        <v>0</v>
      </c>
      <c r="M140" s="40">
        <v>49760</v>
      </c>
      <c r="N140" s="40">
        <v>148880</v>
      </c>
      <c r="O140" s="40">
        <v>0</v>
      </c>
      <c r="P140" s="40">
        <v>0</v>
      </c>
      <c r="Q140" s="40">
        <v>0</v>
      </c>
      <c r="R140" s="40">
        <v>0</v>
      </c>
      <c r="S140" s="40">
        <v>0</v>
      </c>
      <c r="T140" s="40">
        <v>0</v>
      </c>
      <c r="U140" s="40">
        <v>0</v>
      </c>
      <c r="V140" s="40">
        <v>0</v>
      </c>
      <c r="W140" s="40">
        <v>0</v>
      </c>
      <c r="X140" s="40">
        <v>0</v>
      </c>
      <c r="Y140" s="40">
        <v>0</v>
      </c>
      <c r="Z140" s="40">
        <v>0</v>
      </c>
      <c r="AA140" s="58">
        <v>0</v>
      </c>
      <c r="AB140" s="62"/>
    </row>
    <row r="141" spans="1:28" ht="101.25" hidden="1" x14ac:dyDescent="0.2">
      <c r="A141" s="91">
        <f t="shared" si="46"/>
        <v>92</v>
      </c>
      <c r="B141" s="91"/>
      <c r="C141" s="91">
        <v>322001</v>
      </c>
      <c r="D141" s="91"/>
      <c r="E141" s="91"/>
      <c r="F141" s="91"/>
      <c r="G141" s="91"/>
      <c r="H141" s="121" t="s">
        <v>95</v>
      </c>
      <c r="I141" s="120" t="s">
        <v>203</v>
      </c>
      <c r="J141" s="120" t="s">
        <v>237</v>
      </c>
      <c r="K141" s="60"/>
      <c r="L141" s="58">
        <v>0</v>
      </c>
      <c r="M141" s="58">
        <v>0</v>
      </c>
      <c r="N141" s="58">
        <v>510000</v>
      </c>
      <c r="O141" s="58">
        <v>0</v>
      </c>
      <c r="P141" s="58">
        <v>0</v>
      </c>
      <c r="Q141" s="58">
        <v>495450</v>
      </c>
      <c r="R141" s="58">
        <v>0</v>
      </c>
      <c r="S141" s="58">
        <v>0</v>
      </c>
      <c r="T141" s="58">
        <v>0</v>
      </c>
      <c r="U141" s="58">
        <v>0</v>
      </c>
      <c r="V141" s="58">
        <v>10880</v>
      </c>
      <c r="W141" s="58">
        <v>447060</v>
      </c>
      <c r="X141" s="58">
        <v>487140</v>
      </c>
      <c r="Y141" s="58">
        <v>0</v>
      </c>
      <c r="Z141" s="58">
        <v>0</v>
      </c>
      <c r="AA141" s="58">
        <v>0</v>
      </c>
      <c r="AB141" s="82" t="s">
        <v>236</v>
      </c>
    </row>
    <row r="142" spans="1:28" ht="78.75" hidden="1" x14ac:dyDescent="0.2">
      <c r="A142" s="122" t="s">
        <v>205</v>
      </c>
      <c r="B142" s="93"/>
      <c r="C142" s="93">
        <v>322001</v>
      </c>
      <c r="D142" s="93"/>
      <c r="E142" s="93"/>
      <c r="F142" s="93"/>
      <c r="G142" s="93"/>
      <c r="H142" s="123" t="s">
        <v>206</v>
      </c>
      <c r="I142" s="120" t="s">
        <v>203</v>
      </c>
      <c r="J142" s="120" t="s">
        <v>207</v>
      </c>
      <c r="K142" s="74"/>
      <c r="L142" s="58"/>
      <c r="M142" s="58"/>
      <c r="N142" s="58"/>
      <c r="O142" s="58"/>
      <c r="P142" s="58"/>
      <c r="Q142" s="58">
        <v>0</v>
      </c>
      <c r="R142" s="58">
        <v>0</v>
      </c>
      <c r="S142" s="58">
        <v>0</v>
      </c>
      <c r="T142" s="58">
        <v>0</v>
      </c>
      <c r="U142" s="58">
        <v>0</v>
      </c>
      <c r="V142" s="58">
        <v>0</v>
      </c>
      <c r="W142" s="58">
        <v>253430</v>
      </c>
      <c r="X142" s="58">
        <v>253430</v>
      </c>
      <c r="Y142" s="58">
        <v>0</v>
      </c>
      <c r="Z142" s="58">
        <v>0</v>
      </c>
      <c r="AA142" s="58">
        <v>0</v>
      </c>
      <c r="AB142" s="75" t="s">
        <v>245</v>
      </c>
    </row>
    <row r="143" spans="1:28" ht="45" hidden="1" x14ac:dyDescent="0.2">
      <c r="A143" s="122" t="s">
        <v>213</v>
      </c>
      <c r="B143" s="93"/>
      <c r="C143" s="93">
        <v>322001</v>
      </c>
      <c r="D143" s="93"/>
      <c r="E143" s="93"/>
      <c r="F143" s="93"/>
      <c r="G143" s="93"/>
      <c r="H143" s="123" t="s">
        <v>212</v>
      </c>
      <c r="I143" s="120" t="s">
        <v>203</v>
      </c>
      <c r="J143" s="120" t="s">
        <v>214</v>
      </c>
      <c r="K143" s="74"/>
      <c r="L143" s="58"/>
      <c r="M143" s="58"/>
      <c r="N143" s="58"/>
      <c r="O143" s="58"/>
      <c r="P143" s="58"/>
      <c r="Q143" s="58"/>
      <c r="R143" s="58"/>
      <c r="S143" s="58">
        <v>0</v>
      </c>
      <c r="T143" s="58">
        <v>0</v>
      </c>
      <c r="U143" s="58">
        <v>0</v>
      </c>
      <c r="V143" s="58">
        <v>0</v>
      </c>
      <c r="W143" s="58">
        <v>0</v>
      </c>
      <c r="X143" s="58">
        <v>0</v>
      </c>
      <c r="Y143" s="58">
        <v>0</v>
      </c>
      <c r="Z143" s="58">
        <v>0</v>
      </c>
      <c r="AA143" s="58">
        <v>0</v>
      </c>
      <c r="AB143" s="75" t="s">
        <v>215</v>
      </c>
    </row>
    <row r="144" spans="1:28" ht="33.75" x14ac:dyDescent="0.2">
      <c r="A144" s="122" t="s">
        <v>256</v>
      </c>
      <c r="B144" s="93"/>
      <c r="C144" s="93">
        <v>322001</v>
      </c>
      <c r="D144" s="93"/>
      <c r="E144" s="93"/>
      <c r="F144" s="93"/>
      <c r="G144" s="93"/>
      <c r="H144" s="123" t="s">
        <v>257</v>
      </c>
      <c r="I144" s="120" t="s">
        <v>259</v>
      </c>
      <c r="J144" s="120" t="s">
        <v>258</v>
      </c>
      <c r="K144" s="74"/>
      <c r="L144" s="58"/>
      <c r="M144" s="58"/>
      <c r="N144" s="58"/>
      <c r="O144" s="58"/>
      <c r="P144" s="58"/>
      <c r="Q144" s="58"/>
      <c r="R144" s="58"/>
      <c r="S144" s="58"/>
      <c r="T144" s="58"/>
      <c r="U144" s="58">
        <v>0</v>
      </c>
      <c r="V144" s="58">
        <v>0</v>
      </c>
      <c r="W144" s="58">
        <v>0</v>
      </c>
      <c r="X144" s="58">
        <v>0</v>
      </c>
      <c r="Y144" s="58">
        <v>235150</v>
      </c>
      <c r="Z144" s="58">
        <v>0</v>
      </c>
      <c r="AA144" s="44">
        <f t="shared" ref="AA144" si="48">Z144/Y144*100</f>
        <v>0</v>
      </c>
      <c r="AB144" s="75" t="s">
        <v>288</v>
      </c>
    </row>
    <row r="145" spans="1:28" ht="45" hidden="1" x14ac:dyDescent="0.2">
      <c r="A145" s="91">
        <f>A141+1</f>
        <v>93</v>
      </c>
      <c r="B145" s="93" t="s">
        <v>124</v>
      </c>
      <c r="C145" s="93">
        <v>322001</v>
      </c>
      <c r="D145" s="93"/>
      <c r="E145" s="93"/>
      <c r="F145" s="93"/>
      <c r="G145" s="93"/>
      <c r="H145" s="123" t="s">
        <v>185</v>
      </c>
      <c r="I145" s="120" t="s">
        <v>176</v>
      </c>
      <c r="J145" s="91" t="s">
        <v>250</v>
      </c>
      <c r="K145" s="74"/>
      <c r="L145" s="58">
        <v>0</v>
      </c>
      <c r="M145" s="58">
        <v>0</v>
      </c>
      <c r="N145" s="58">
        <v>0</v>
      </c>
      <c r="O145" s="58">
        <v>0</v>
      </c>
      <c r="P145" s="58">
        <v>0</v>
      </c>
      <c r="Q145" s="58">
        <v>0</v>
      </c>
      <c r="R145" s="58">
        <v>0</v>
      </c>
      <c r="S145" s="58">
        <v>0</v>
      </c>
      <c r="T145" s="58">
        <v>0</v>
      </c>
      <c r="U145" s="58">
        <v>0</v>
      </c>
      <c r="V145" s="58">
        <v>0</v>
      </c>
      <c r="W145" s="58">
        <v>0</v>
      </c>
      <c r="X145" s="58">
        <v>0</v>
      </c>
      <c r="Y145" s="58">
        <v>0</v>
      </c>
      <c r="Z145" s="58">
        <v>0</v>
      </c>
      <c r="AA145" s="58">
        <v>0</v>
      </c>
      <c r="AB145" s="75" t="s">
        <v>184</v>
      </c>
    </row>
    <row r="146" spans="1:28" ht="67.5" hidden="1" x14ac:dyDescent="0.2">
      <c r="A146" s="91">
        <f t="shared" si="46"/>
        <v>94</v>
      </c>
      <c r="B146" s="93" t="s">
        <v>124</v>
      </c>
      <c r="C146" s="93">
        <v>322001</v>
      </c>
      <c r="D146" s="93"/>
      <c r="E146" s="93"/>
      <c r="F146" s="93"/>
      <c r="G146" s="93"/>
      <c r="H146" s="123" t="s">
        <v>146</v>
      </c>
      <c r="I146" s="124" t="s">
        <v>142</v>
      </c>
      <c r="J146" s="93" t="s">
        <v>131</v>
      </c>
      <c r="K146" s="74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58"/>
      <c r="AB146" s="75" t="s">
        <v>152</v>
      </c>
    </row>
    <row r="147" spans="1:28" ht="90.75" thickBot="1" x14ac:dyDescent="0.25">
      <c r="A147" s="91">
        <f t="shared" si="46"/>
        <v>95</v>
      </c>
      <c r="B147" s="93" t="s">
        <v>124</v>
      </c>
      <c r="C147" s="93">
        <v>322001</v>
      </c>
      <c r="D147" s="93"/>
      <c r="E147" s="93"/>
      <c r="F147" s="93"/>
      <c r="G147" s="93"/>
      <c r="H147" s="123" t="s">
        <v>252</v>
      </c>
      <c r="I147" s="124" t="s">
        <v>238</v>
      </c>
      <c r="J147" s="93" t="s">
        <v>251</v>
      </c>
      <c r="K147" s="74"/>
      <c r="L147" s="58">
        <v>46660</v>
      </c>
      <c r="M147" s="58">
        <v>0</v>
      </c>
      <c r="N147" s="58">
        <v>0</v>
      </c>
      <c r="O147" s="58">
        <v>0</v>
      </c>
      <c r="P147" s="58">
        <v>0</v>
      </c>
      <c r="Q147" s="58">
        <v>0</v>
      </c>
      <c r="R147" s="58">
        <v>0</v>
      </c>
      <c r="S147" s="58">
        <v>0</v>
      </c>
      <c r="T147" s="58">
        <v>0</v>
      </c>
      <c r="U147" s="58">
        <v>0</v>
      </c>
      <c r="V147" s="58">
        <v>0</v>
      </c>
      <c r="W147" s="58">
        <v>0</v>
      </c>
      <c r="X147" s="58">
        <v>0</v>
      </c>
      <c r="Y147" s="58">
        <v>0</v>
      </c>
      <c r="Z147" s="58">
        <v>0</v>
      </c>
      <c r="AA147" s="58">
        <v>0</v>
      </c>
      <c r="AB147" s="65" t="s">
        <v>289</v>
      </c>
    </row>
    <row r="148" spans="1:28" ht="13.5" hidden="1" thickBot="1" x14ac:dyDescent="0.25">
      <c r="A148" s="91">
        <f>A147+1</f>
        <v>96</v>
      </c>
      <c r="B148" s="93" t="s">
        <v>124</v>
      </c>
      <c r="C148" s="93">
        <v>322001</v>
      </c>
      <c r="D148" s="93"/>
      <c r="E148" s="93"/>
      <c r="F148" s="93"/>
      <c r="G148" s="93"/>
      <c r="H148" s="93">
        <v>12</v>
      </c>
      <c r="I148" s="93">
        <v>111</v>
      </c>
      <c r="J148" s="93" t="s">
        <v>140</v>
      </c>
      <c r="K148" s="74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65"/>
    </row>
    <row r="149" spans="1:28" s="6" customFormat="1" ht="13.5" hidden="1" thickBot="1" x14ac:dyDescent="0.25">
      <c r="A149" s="125"/>
      <c r="B149" s="97"/>
      <c r="C149" s="97"/>
      <c r="D149" s="97"/>
      <c r="E149" s="97"/>
      <c r="F149" s="97"/>
      <c r="G149" s="97"/>
      <c r="H149" s="97"/>
      <c r="I149" s="97"/>
      <c r="J149" s="97" t="s">
        <v>11</v>
      </c>
      <c r="K149" s="47"/>
      <c r="L149" s="48">
        <f t="shared" ref="L149:AA149" si="49">SUM(L128:L148)</f>
        <v>53960</v>
      </c>
      <c r="M149" s="48">
        <f t="shared" si="49"/>
        <v>80660</v>
      </c>
      <c r="N149" s="48">
        <f t="shared" si="49"/>
        <v>713970</v>
      </c>
      <c r="O149" s="48">
        <f t="shared" si="49"/>
        <v>67670</v>
      </c>
      <c r="P149" s="48">
        <f t="shared" si="49"/>
        <v>31620</v>
      </c>
      <c r="Q149" s="48">
        <f t="shared" si="49"/>
        <v>614090</v>
      </c>
      <c r="R149" s="48">
        <f>SUM(R128:R148)</f>
        <v>98640</v>
      </c>
      <c r="S149" s="48">
        <f t="shared" si="49"/>
        <v>33610</v>
      </c>
      <c r="T149" s="48">
        <f t="shared" si="49"/>
        <v>89020</v>
      </c>
      <c r="U149" s="48">
        <f t="shared" si="49"/>
        <v>97000</v>
      </c>
      <c r="V149" s="48">
        <f t="shared" si="49"/>
        <v>16880</v>
      </c>
      <c r="W149" s="48">
        <f t="shared" si="49"/>
        <v>711790</v>
      </c>
      <c r="X149" s="48">
        <f t="shared" si="49"/>
        <v>751570</v>
      </c>
      <c r="Y149" s="48">
        <f t="shared" si="49"/>
        <v>235450</v>
      </c>
      <c r="Z149" s="48">
        <f t="shared" si="49"/>
        <v>0</v>
      </c>
      <c r="AA149" s="48">
        <f t="shared" si="49"/>
        <v>0</v>
      </c>
      <c r="AB149" s="49"/>
    </row>
    <row r="150" spans="1:28" s="6" customFormat="1" ht="13.5" thickBot="1" x14ac:dyDescent="0.25">
      <c r="A150" s="126"/>
      <c r="B150" s="102"/>
      <c r="C150" s="102" t="s">
        <v>235</v>
      </c>
      <c r="D150" s="102"/>
      <c r="E150" s="102"/>
      <c r="F150" s="102"/>
      <c r="G150" s="102"/>
      <c r="H150" s="102"/>
      <c r="I150" s="102"/>
      <c r="J150" s="102" t="s">
        <v>53</v>
      </c>
      <c r="K150" s="51"/>
      <c r="L150" s="52">
        <f t="shared" ref="L150:Z150" si="50">L149</f>
        <v>53960</v>
      </c>
      <c r="M150" s="52">
        <f t="shared" si="50"/>
        <v>80660</v>
      </c>
      <c r="N150" s="52">
        <f t="shared" si="50"/>
        <v>713970</v>
      </c>
      <c r="O150" s="52">
        <f t="shared" si="50"/>
        <v>67670</v>
      </c>
      <c r="P150" s="52">
        <f t="shared" si="50"/>
        <v>31620</v>
      </c>
      <c r="Q150" s="52">
        <f t="shared" si="50"/>
        <v>614090</v>
      </c>
      <c r="R150" s="52">
        <f t="shared" si="50"/>
        <v>98640</v>
      </c>
      <c r="S150" s="52">
        <f t="shared" si="50"/>
        <v>33610</v>
      </c>
      <c r="T150" s="52">
        <f t="shared" si="50"/>
        <v>89020</v>
      </c>
      <c r="U150" s="52">
        <f t="shared" si="50"/>
        <v>97000</v>
      </c>
      <c r="V150" s="52">
        <f t="shared" si="50"/>
        <v>16880</v>
      </c>
      <c r="W150" s="52">
        <f t="shared" si="50"/>
        <v>711790</v>
      </c>
      <c r="X150" s="52">
        <f t="shared" si="50"/>
        <v>751570</v>
      </c>
      <c r="Y150" s="52">
        <f t="shared" si="50"/>
        <v>235450</v>
      </c>
      <c r="Z150" s="52">
        <f t="shared" si="50"/>
        <v>0</v>
      </c>
      <c r="AA150" s="53">
        <f>Z150/Y150*100</f>
        <v>0</v>
      </c>
      <c r="AB150" s="54"/>
    </row>
    <row r="151" spans="1:28" s="6" customFormat="1" hidden="1" x14ac:dyDescent="0.2">
      <c r="A151" s="127"/>
      <c r="B151" s="128"/>
      <c r="C151" s="128"/>
      <c r="D151" s="128"/>
      <c r="E151" s="128"/>
      <c r="F151" s="128"/>
      <c r="G151" s="128"/>
      <c r="H151" s="128"/>
      <c r="I151" s="128"/>
      <c r="J151" s="128" t="s">
        <v>66</v>
      </c>
      <c r="K151" s="128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129"/>
    </row>
    <row r="152" spans="1:28" s="6" customFormat="1" ht="13.5" hidden="1" thickBot="1" x14ac:dyDescent="0.25">
      <c r="A152" s="74"/>
      <c r="B152" s="74" t="s">
        <v>1</v>
      </c>
      <c r="C152" s="74">
        <v>454</v>
      </c>
      <c r="D152" s="74"/>
      <c r="E152" s="74"/>
      <c r="F152" s="74"/>
      <c r="G152" s="74" t="s">
        <v>2</v>
      </c>
      <c r="H152" s="74" t="s">
        <v>2</v>
      </c>
      <c r="I152" s="74">
        <v>41</v>
      </c>
      <c r="J152" s="74" t="s">
        <v>67</v>
      </c>
      <c r="K152" s="74" t="s">
        <v>3</v>
      </c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85"/>
    </row>
    <row r="153" spans="1:28" s="6" customFormat="1" ht="13.5" hidden="1" thickBot="1" x14ac:dyDescent="0.25">
      <c r="A153" s="46"/>
      <c r="B153" s="47"/>
      <c r="C153" s="47"/>
      <c r="D153" s="47"/>
      <c r="E153" s="47"/>
      <c r="F153" s="47"/>
      <c r="G153" s="47"/>
      <c r="H153" s="47"/>
      <c r="I153" s="47"/>
      <c r="J153" s="47" t="s">
        <v>11</v>
      </c>
      <c r="K153" s="47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  <c r="AB153" s="131"/>
    </row>
    <row r="154" spans="1:28" s="6" customFormat="1" ht="13.5" hidden="1" thickBot="1" x14ac:dyDescent="0.25">
      <c r="A154" s="50"/>
      <c r="B154" s="51"/>
      <c r="C154" s="51">
        <v>450</v>
      </c>
      <c r="D154" s="51"/>
      <c r="E154" s="51"/>
      <c r="F154" s="51"/>
      <c r="G154" s="51"/>
      <c r="H154" s="51"/>
      <c r="I154" s="51"/>
      <c r="J154" s="51" t="s">
        <v>68</v>
      </c>
      <c r="K154" s="51"/>
      <c r="L154" s="132">
        <v>0</v>
      </c>
      <c r="M154" s="132">
        <v>0</v>
      </c>
      <c r="N154" s="132">
        <v>0</v>
      </c>
      <c r="O154" s="132">
        <v>0</v>
      </c>
      <c r="P154" s="132">
        <v>0</v>
      </c>
      <c r="Q154" s="132">
        <v>0</v>
      </c>
      <c r="R154" s="132">
        <v>0</v>
      </c>
      <c r="S154" s="132">
        <v>0</v>
      </c>
      <c r="T154" s="132">
        <v>0</v>
      </c>
      <c r="U154" s="132">
        <v>0</v>
      </c>
      <c r="V154" s="132">
        <v>0</v>
      </c>
      <c r="W154" s="132">
        <v>0</v>
      </c>
      <c r="X154" s="132">
        <v>0</v>
      </c>
      <c r="Y154" s="132">
        <v>0</v>
      </c>
      <c r="Z154" s="132">
        <v>0</v>
      </c>
      <c r="AA154" s="132">
        <v>0</v>
      </c>
      <c r="AB154" s="54"/>
    </row>
    <row r="155" spans="1:28" s="6" customFormat="1" x14ac:dyDescent="0.2">
      <c r="A155" s="133"/>
      <c r="B155" s="134"/>
      <c r="C155" s="134"/>
      <c r="D155" s="134"/>
      <c r="E155" s="134"/>
      <c r="F155" s="134"/>
      <c r="G155" s="134"/>
      <c r="H155" s="134"/>
      <c r="I155" s="134"/>
      <c r="J155" s="134" t="s">
        <v>69</v>
      </c>
      <c r="K155" s="128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6"/>
    </row>
    <row r="156" spans="1:28" s="6" customFormat="1" ht="141.75" customHeight="1" thickBot="1" x14ac:dyDescent="0.25">
      <c r="A156" s="93">
        <f>A148+1</f>
        <v>97</v>
      </c>
      <c r="B156" s="135" t="s">
        <v>124</v>
      </c>
      <c r="C156" s="136" t="s">
        <v>179</v>
      </c>
      <c r="D156" s="135"/>
      <c r="E156" s="135"/>
      <c r="F156" s="135"/>
      <c r="G156" s="135"/>
      <c r="H156" s="135"/>
      <c r="I156" s="135">
        <v>41</v>
      </c>
      <c r="J156" s="93" t="s">
        <v>67</v>
      </c>
      <c r="K156" s="137"/>
      <c r="L156" s="58">
        <v>263310</v>
      </c>
      <c r="M156" s="58">
        <v>354000</v>
      </c>
      <c r="N156" s="58">
        <v>944400</v>
      </c>
      <c r="O156" s="58">
        <v>1112000</v>
      </c>
      <c r="P156" s="58">
        <v>1244160</v>
      </c>
      <c r="Q156" s="58">
        <v>1389880</v>
      </c>
      <c r="R156" s="58">
        <v>1389880</v>
      </c>
      <c r="S156" s="58">
        <v>1244160</v>
      </c>
      <c r="T156" s="58">
        <v>1389880</v>
      </c>
      <c r="U156" s="58">
        <v>1483910</v>
      </c>
      <c r="V156" s="58">
        <v>1196220</v>
      </c>
      <c r="W156" s="58">
        <v>707900</v>
      </c>
      <c r="X156" s="58">
        <v>707900</v>
      </c>
      <c r="Y156" s="58">
        <f>482000+20000+30000</f>
        <v>532000</v>
      </c>
      <c r="Z156" s="58">
        <v>0</v>
      </c>
      <c r="AA156" s="44">
        <f t="shared" ref="AA156" si="51">Z156/Y156*100</f>
        <v>0</v>
      </c>
      <c r="AB156" s="65" t="s">
        <v>290</v>
      </c>
    </row>
    <row r="157" spans="1:28" s="6" customFormat="1" ht="13.5" hidden="1" thickBot="1" x14ac:dyDescent="0.25">
      <c r="A157" s="126"/>
      <c r="B157" s="102"/>
      <c r="C157" s="102"/>
      <c r="D157" s="102"/>
      <c r="E157" s="102"/>
      <c r="F157" s="102"/>
      <c r="G157" s="102"/>
      <c r="H157" s="102"/>
      <c r="I157" s="102"/>
      <c r="J157" s="102" t="s">
        <v>11</v>
      </c>
      <c r="K157" s="51"/>
      <c r="L157" s="52">
        <f t="shared" ref="L157:AA157" si="52">SUM(L156)</f>
        <v>263310</v>
      </c>
      <c r="M157" s="52">
        <f t="shared" si="52"/>
        <v>354000</v>
      </c>
      <c r="N157" s="52">
        <f t="shared" si="52"/>
        <v>944400</v>
      </c>
      <c r="O157" s="52">
        <f t="shared" si="52"/>
        <v>1112000</v>
      </c>
      <c r="P157" s="52">
        <f t="shared" si="52"/>
        <v>1244160</v>
      </c>
      <c r="Q157" s="52">
        <f t="shared" si="52"/>
        <v>1389880</v>
      </c>
      <c r="R157" s="52">
        <f t="shared" si="52"/>
        <v>1389880</v>
      </c>
      <c r="S157" s="52">
        <f t="shared" si="52"/>
        <v>1244160</v>
      </c>
      <c r="T157" s="52">
        <f t="shared" si="52"/>
        <v>1389880</v>
      </c>
      <c r="U157" s="52">
        <f t="shared" si="52"/>
        <v>1483910</v>
      </c>
      <c r="V157" s="52">
        <f t="shared" si="52"/>
        <v>1196220</v>
      </c>
      <c r="W157" s="52">
        <f t="shared" si="52"/>
        <v>707900</v>
      </c>
      <c r="X157" s="52">
        <f t="shared" si="52"/>
        <v>707900</v>
      </c>
      <c r="Y157" s="52">
        <f t="shared" si="52"/>
        <v>532000</v>
      </c>
      <c r="Z157" s="52">
        <f t="shared" si="52"/>
        <v>0</v>
      </c>
      <c r="AA157" s="52">
        <f t="shared" si="52"/>
        <v>0</v>
      </c>
      <c r="AB157" s="54"/>
    </row>
    <row r="158" spans="1:28" s="6" customFormat="1" ht="13.5" thickBot="1" x14ac:dyDescent="0.25">
      <c r="A158" s="126"/>
      <c r="B158" s="102"/>
      <c r="C158" s="102">
        <v>450</v>
      </c>
      <c r="D158" s="102"/>
      <c r="E158" s="102"/>
      <c r="F158" s="102"/>
      <c r="G158" s="102"/>
      <c r="H158" s="102"/>
      <c r="I158" s="102"/>
      <c r="J158" s="102" t="s">
        <v>70</v>
      </c>
      <c r="K158" s="51"/>
      <c r="L158" s="52">
        <f t="shared" ref="L158:Z158" si="53">L157</f>
        <v>263310</v>
      </c>
      <c r="M158" s="52">
        <f t="shared" si="53"/>
        <v>354000</v>
      </c>
      <c r="N158" s="52">
        <f t="shared" si="53"/>
        <v>944400</v>
      </c>
      <c r="O158" s="52">
        <f t="shared" si="53"/>
        <v>1112000</v>
      </c>
      <c r="P158" s="52">
        <f t="shared" si="53"/>
        <v>1244160</v>
      </c>
      <c r="Q158" s="52">
        <f t="shared" si="53"/>
        <v>1389880</v>
      </c>
      <c r="R158" s="52">
        <f t="shared" si="53"/>
        <v>1389880</v>
      </c>
      <c r="S158" s="52">
        <f t="shared" si="53"/>
        <v>1244160</v>
      </c>
      <c r="T158" s="52">
        <f t="shared" si="53"/>
        <v>1389880</v>
      </c>
      <c r="U158" s="52">
        <f>U157</f>
        <v>1483910</v>
      </c>
      <c r="V158" s="52">
        <f t="shared" si="53"/>
        <v>1196220</v>
      </c>
      <c r="W158" s="52">
        <f t="shared" si="53"/>
        <v>707900</v>
      </c>
      <c r="X158" s="52">
        <f t="shared" si="53"/>
        <v>707900</v>
      </c>
      <c r="Y158" s="52">
        <f t="shared" si="53"/>
        <v>532000</v>
      </c>
      <c r="Z158" s="52">
        <f t="shared" si="53"/>
        <v>0</v>
      </c>
      <c r="AA158" s="53">
        <f>Z158/Y158*100</f>
        <v>0</v>
      </c>
      <c r="AB158" s="54"/>
    </row>
    <row r="159" spans="1:28" s="6" customFormat="1" x14ac:dyDescent="0.2">
      <c r="A159" s="89"/>
      <c r="B159" s="89"/>
      <c r="C159" s="89"/>
      <c r="D159" s="89"/>
      <c r="E159" s="89"/>
      <c r="F159" s="89"/>
      <c r="G159" s="89"/>
      <c r="H159" s="89"/>
      <c r="I159" s="89"/>
      <c r="J159" s="89" t="s">
        <v>54</v>
      </c>
      <c r="K159" s="38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6"/>
    </row>
    <row r="160" spans="1:28" hidden="1" x14ac:dyDescent="0.2">
      <c r="A160" s="90">
        <f>A156+1</f>
        <v>98</v>
      </c>
      <c r="B160" s="90" t="s">
        <v>1</v>
      </c>
      <c r="C160" s="90">
        <v>513002</v>
      </c>
      <c r="D160" s="90" t="s">
        <v>24</v>
      </c>
      <c r="E160" s="90"/>
      <c r="F160" s="90"/>
      <c r="G160" s="90" t="s">
        <v>2</v>
      </c>
      <c r="H160" s="90">
        <v>1</v>
      </c>
      <c r="I160" s="90">
        <v>52</v>
      </c>
      <c r="J160" s="90" t="s">
        <v>89</v>
      </c>
      <c r="K160" s="35" t="s">
        <v>3</v>
      </c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105"/>
    </row>
    <row r="161" spans="1:46" hidden="1" x14ac:dyDescent="0.2">
      <c r="A161" s="91">
        <f t="shared" ref="A161:A169" si="54">A160+1</f>
        <v>99</v>
      </c>
      <c r="B161" s="91" t="s">
        <v>124</v>
      </c>
      <c r="C161" s="91" t="s">
        <v>128</v>
      </c>
      <c r="D161" s="91"/>
      <c r="E161" s="91"/>
      <c r="F161" s="118"/>
      <c r="G161" s="118"/>
      <c r="H161" s="138" t="s">
        <v>93</v>
      </c>
      <c r="I161" s="91">
        <v>52</v>
      </c>
      <c r="J161" s="91" t="s">
        <v>139</v>
      </c>
      <c r="K161" s="41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5"/>
    </row>
    <row r="162" spans="1:46" ht="66" customHeight="1" x14ac:dyDescent="0.2">
      <c r="A162" s="91">
        <f t="shared" si="54"/>
        <v>100</v>
      </c>
      <c r="B162" s="118" t="s">
        <v>124</v>
      </c>
      <c r="C162" s="91">
        <v>513002</v>
      </c>
      <c r="D162" s="91" t="s">
        <v>24</v>
      </c>
      <c r="E162" s="91"/>
      <c r="F162" s="91"/>
      <c r="G162" s="91"/>
      <c r="H162" s="91"/>
      <c r="I162" s="91">
        <v>52</v>
      </c>
      <c r="J162" s="91" t="s">
        <v>246</v>
      </c>
      <c r="K162" s="60"/>
      <c r="L162" s="58">
        <v>0</v>
      </c>
      <c r="M162" s="58">
        <v>0</v>
      </c>
      <c r="N162" s="58">
        <v>0</v>
      </c>
      <c r="O162" s="58">
        <v>0</v>
      </c>
      <c r="P162" s="58">
        <v>0</v>
      </c>
      <c r="Q162" s="58">
        <v>0</v>
      </c>
      <c r="R162" s="58">
        <v>0</v>
      </c>
      <c r="S162" s="58">
        <v>0</v>
      </c>
      <c r="T162" s="58">
        <v>0</v>
      </c>
      <c r="U162" s="58">
        <v>0</v>
      </c>
      <c r="V162" s="58">
        <v>0</v>
      </c>
      <c r="W162" s="58">
        <v>0</v>
      </c>
      <c r="X162" s="58">
        <v>0</v>
      </c>
      <c r="Y162" s="58">
        <v>0</v>
      </c>
      <c r="Z162" s="58">
        <v>0</v>
      </c>
      <c r="AA162" s="58">
        <v>0</v>
      </c>
      <c r="AB162" s="59" t="s">
        <v>253</v>
      </c>
    </row>
    <row r="163" spans="1:46" ht="24.75" hidden="1" customHeight="1" x14ac:dyDescent="0.2">
      <c r="A163" s="91">
        <f t="shared" si="54"/>
        <v>101</v>
      </c>
      <c r="B163" s="91" t="s">
        <v>124</v>
      </c>
      <c r="C163" s="91">
        <v>514002</v>
      </c>
      <c r="D163" s="91" t="s">
        <v>24</v>
      </c>
      <c r="E163" s="91"/>
      <c r="F163" s="91"/>
      <c r="G163" s="91"/>
      <c r="H163" s="112" t="s">
        <v>90</v>
      </c>
      <c r="I163" s="120" t="s">
        <v>125</v>
      </c>
      <c r="J163" s="91" t="s">
        <v>126</v>
      </c>
      <c r="K163" s="60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82" t="s">
        <v>138</v>
      </c>
    </row>
    <row r="164" spans="1:46" ht="108.75" hidden="1" customHeight="1" x14ac:dyDescent="0.2">
      <c r="A164" s="91">
        <f t="shared" si="54"/>
        <v>102</v>
      </c>
      <c r="B164" s="93" t="s">
        <v>124</v>
      </c>
      <c r="C164" s="124" t="s">
        <v>147</v>
      </c>
      <c r="D164" s="93"/>
      <c r="E164" s="93"/>
      <c r="F164" s="93"/>
      <c r="G164" s="93"/>
      <c r="H164" s="139" t="s">
        <v>94</v>
      </c>
      <c r="I164" s="124">
        <v>52</v>
      </c>
      <c r="J164" s="93" t="s">
        <v>135</v>
      </c>
      <c r="K164" s="74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5" t="s">
        <v>155</v>
      </c>
    </row>
    <row r="165" spans="1:46" ht="54.75" hidden="1" customHeight="1" x14ac:dyDescent="0.2">
      <c r="A165" s="91">
        <f t="shared" si="54"/>
        <v>103</v>
      </c>
      <c r="B165" s="93" t="s">
        <v>124</v>
      </c>
      <c r="C165" s="124" t="s">
        <v>147</v>
      </c>
      <c r="D165" s="93"/>
      <c r="E165" s="93"/>
      <c r="F165" s="93"/>
      <c r="G165" s="93"/>
      <c r="H165" s="139" t="s">
        <v>106</v>
      </c>
      <c r="I165" s="124">
        <v>52</v>
      </c>
      <c r="J165" s="93" t="s">
        <v>129</v>
      </c>
      <c r="K165" s="74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5" t="s">
        <v>134</v>
      </c>
    </row>
    <row r="166" spans="1:46" ht="58.5" hidden="1" customHeight="1" x14ac:dyDescent="0.2">
      <c r="A166" s="91">
        <f t="shared" si="54"/>
        <v>104</v>
      </c>
      <c r="B166" s="93" t="s">
        <v>124</v>
      </c>
      <c r="C166" s="124" t="s">
        <v>147</v>
      </c>
      <c r="D166" s="93"/>
      <c r="E166" s="93"/>
      <c r="F166" s="93"/>
      <c r="G166" s="93"/>
      <c r="H166" s="139" t="s">
        <v>95</v>
      </c>
      <c r="I166" s="124">
        <v>52</v>
      </c>
      <c r="J166" s="93" t="s">
        <v>130</v>
      </c>
      <c r="K166" s="74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5" t="s">
        <v>136</v>
      </c>
    </row>
    <row r="167" spans="1:46" ht="58.5" hidden="1" customHeight="1" x14ac:dyDescent="0.2">
      <c r="A167" s="91">
        <f t="shared" si="54"/>
        <v>105</v>
      </c>
      <c r="B167" s="93" t="s">
        <v>124</v>
      </c>
      <c r="C167" s="124">
        <v>513002</v>
      </c>
      <c r="D167" s="93"/>
      <c r="E167" s="93"/>
      <c r="F167" s="93"/>
      <c r="G167" s="93"/>
      <c r="H167" s="139" t="s">
        <v>92</v>
      </c>
      <c r="I167" s="124">
        <v>52</v>
      </c>
      <c r="J167" s="93" t="s">
        <v>153</v>
      </c>
      <c r="K167" s="74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5"/>
    </row>
    <row r="168" spans="1:46" ht="90" hidden="1" customHeight="1" x14ac:dyDescent="0.2">
      <c r="A168" s="91">
        <f t="shared" si="54"/>
        <v>106</v>
      </c>
      <c r="B168" s="91" t="s">
        <v>124</v>
      </c>
      <c r="C168" s="91">
        <v>513002</v>
      </c>
      <c r="D168" s="91"/>
      <c r="E168" s="91"/>
      <c r="F168" s="91"/>
      <c r="G168" s="91"/>
      <c r="H168" s="91" t="s">
        <v>92</v>
      </c>
      <c r="I168" s="91">
        <v>52</v>
      </c>
      <c r="J168" s="91" t="s">
        <v>154</v>
      </c>
      <c r="K168" s="60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82" t="s">
        <v>188</v>
      </c>
    </row>
    <row r="169" spans="1:46" ht="108.75" customHeight="1" thickBot="1" x14ac:dyDescent="0.25">
      <c r="A169" s="91">
        <f t="shared" si="54"/>
        <v>107</v>
      </c>
      <c r="B169" s="118" t="s">
        <v>124</v>
      </c>
      <c r="C169" s="118">
        <v>513002</v>
      </c>
      <c r="D169" s="118"/>
      <c r="E169" s="118"/>
      <c r="F169" s="118"/>
      <c r="G169" s="118"/>
      <c r="H169" s="138" t="s">
        <v>190</v>
      </c>
      <c r="I169" s="118">
        <v>52</v>
      </c>
      <c r="J169" s="91" t="s">
        <v>189</v>
      </c>
      <c r="K169" s="41"/>
      <c r="L169" s="43"/>
      <c r="M169" s="43"/>
      <c r="N169" s="43">
        <v>0</v>
      </c>
      <c r="O169" s="43">
        <v>793000</v>
      </c>
      <c r="P169" s="43">
        <v>0</v>
      </c>
      <c r="Q169" s="43">
        <v>793000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3">
        <v>1232970</v>
      </c>
      <c r="X169" s="43">
        <v>950000</v>
      </c>
      <c r="Y169" s="43">
        <v>600000</v>
      </c>
      <c r="Z169" s="43">
        <v>0</v>
      </c>
      <c r="AA169" s="44">
        <f t="shared" ref="AA169" si="55">Z169/Y169*100</f>
        <v>0</v>
      </c>
      <c r="AB169" s="140" t="s">
        <v>291</v>
      </c>
      <c r="AC169" s="166" t="s">
        <v>254</v>
      </c>
      <c r="AD169" s="166" t="s">
        <v>255</v>
      </c>
      <c r="AE169" s="13"/>
      <c r="AF169" s="13"/>
      <c r="AG169" s="13"/>
      <c r="AH169" s="13"/>
      <c r="AI169" s="13"/>
      <c r="AJ169" s="13"/>
    </row>
    <row r="170" spans="1:46" s="6" customFormat="1" ht="13.5" hidden="1" thickBot="1" x14ac:dyDescent="0.25">
      <c r="A170" s="125"/>
      <c r="B170" s="97"/>
      <c r="C170" s="97"/>
      <c r="D170" s="97"/>
      <c r="E170" s="97"/>
      <c r="F170" s="97"/>
      <c r="G170" s="97"/>
      <c r="H170" s="97"/>
      <c r="I170" s="97"/>
      <c r="J170" s="134" t="s">
        <v>11</v>
      </c>
      <c r="K170" s="47"/>
      <c r="L170" s="141">
        <f>SUM(L160:L168)</f>
        <v>0</v>
      </c>
      <c r="M170" s="141">
        <f>SUM(M160:M168)</f>
        <v>0</v>
      </c>
      <c r="N170" s="141">
        <f t="shared" ref="N170:AA170" si="56">SUM(N160:N169)</f>
        <v>0</v>
      </c>
      <c r="O170" s="141">
        <f t="shared" si="56"/>
        <v>793000</v>
      </c>
      <c r="P170" s="141">
        <f t="shared" si="56"/>
        <v>0</v>
      </c>
      <c r="Q170" s="141">
        <f t="shared" si="56"/>
        <v>793000</v>
      </c>
      <c r="R170" s="141">
        <f t="shared" si="56"/>
        <v>0</v>
      </c>
      <c r="S170" s="141">
        <f t="shared" si="56"/>
        <v>0</v>
      </c>
      <c r="T170" s="141">
        <f t="shared" si="56"/>
        <v>0</v>
      </c>
      <c r="U170" s="141">
        <f t="shared" si="56"/>
        <v>0</v>
      </c>
      <c r="V170" s="141">
        <f t="shared" si="56"/>
        <v>0</v>
      </c>
      <c r="W170" s="141">
        <f t="shared" si="56"/>
        <v>1232970</v>
      </c>
      <c r="X170" s="141">
        <f t="shared" si="56"/>
        <v>950000</v>
      </c>
      <c r="Y170" s="141">
        <f t="shared" si="56"/>
        <v>600000</v>
      </c>
      <c r="Z170" s="141">
        <f t="shared" si="56"/>
        <v>0</v>
      </c>
      <c r="AA170" s="141">
        <f t="shared" si="56"/>
        <v>0</v>
      </c>
      <c r="AB170" s="49"/>
      <c r="AC170" s="143"/>
      <c r="AD170" s="143"/>
      <c r="AE170" s="4"/>
      <c r="AF170" s="4"/>
      <c r="AG170" s="4"/>
      <c r="AH170" s="4"/>
      <c r="AI170" s="4"/>
      <c r="AJ170" s="4"/>
    </row>
    <row r="171" spans="1:46" s="6" customFormat="1" ht="13.5" thickBot="1" x14ac:dyDescent="0.25">
      <c r="A171" s="126"/>
      <c r="B171" s="102"/>
      <c r="C171" s="102">
        <v>510</v>
      </c>
      <c r="D171" s="102"/>
      <c r="E171" s="102"/>
      <c r="F171" s="102"/>
      <c r="G171" s="102"/>
      <c r="H171" s="102"/>
      <c r="I171" s="102"/>
      <c r="J171" s="102" t="s">
        <v>55</v>
      </c>
      <c r="K171" s="51"/>
      <c r="L171" s="52">
        <f t="shared" ref="L171:Z171" si="57">L170</f>
        <v>0</v>
      </c>
      <c r="M171" s="52">
        <f t="shared" si="57"/>
        <v>0</v>
      </c>
      <c r="N171" s="52">
        <f t="shared" si="57"/>
        <v>0</v>
      </c>
      <c r="O171" s="52">
        <f t="shared" si="57"/>
        <v>793000</v>
      </c>
      <c r="P171" s="52">
        <f t="shared" si="57"/>
        <v>0</v>
      </c>
      <c r="Q171" s="52">
        <f t="shared" si="57"/>
        <v>793000</v>
      </c>
      <c r="R171" s="52">
        <f t="shared" si="57"/>
        <v>0</v>
      </c>
      <c r="S171" s="52">
        <f t="shared" si="57"/>
        <v>0</v>
      </c>
      <c r="T171" s="52">
        <f t="shared" si="57"/>
        <v>0</v>
      </c>
      <c r="U171" s="52">
        <f t="shared" si="57"/>
        <v>0</v>
      </c>
      <c r="V171" s="52">
        <f t="shared" si="57"/>
        <v>0</v>
      </c>
      <c r="W171" s="52">
        <f t="shared" si="57"/>
        <v>1232970</v>
      </c>
      <c r="X171" s="52">
        <f t="shared" si="57"/>
        <v>950000</v>
      </c>
      <c r="Y171" s="52">
        <f t="shared" si="57"/>
        <v>600000</v>
      </c>
      <c r="Z171" s="52">
        <f t="shared" si="57"/>
        <v>0</v>
      </c>
      <c r="AA171" s="53">
        <f>Z171/Y171*100</f>
        <v>0</v>
      </c>
      <c r="AB171" s="54"/>
      <c r="AC171" s="143">
        <f>(Y177-Y16)+20000+30000+0</f>
        <v>3765950</v>
      </c>
      <c r="AD171" s="143">
        <f>(Y180+Y16)-20000-30000-0</f>
        <v>2323520</v>
      </c>
      <c r="AE171" s="4"/>
      <c r="AF171" s="4"/>
      <c r="AG171" s="4"/>
      <c r="AH171" s="4"/>
      <c r="AI171" s="4"/>
      <c r="AJ171" s="4"/>
    </row>
    <row r="172" spans="1:46" ht="13.5" hidden="1" thickBot="1" x14ac:dyDescent="0.25">
      <c r="A172" s="41">
        <f>A169+1</f>
        <v>108</v>
      </c>
      <c r="B172" s="41"/>
      <c r="C172" s="41" t="s">
        <v>2</v>
      </c>
      <c r="D172" s="41" t="s">
        <v>2</v>
      </c>
      <c r="E172" s="41" t="s">
        <v>2</v>
      </c>
      <c r="F172" s="41" t="s">
        <v>2</v>
      </c>
      <c r="G172" s="41"/>
      <c r="H172" s="41" t="s">
        <v>2</v>
      </c>
      <c r="I172" s="41" t="s">
        <v>2</v>
      </c>
      <c r="J172" s="41"/>
      <c r="K172" s="41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5"/>
      <c r="AC172" s="14"/>
      <c r="AD172" s="14"/>
      <c r="AE172" s="15"/>
      <c r="AF172" s="15"/>
    </row>
    <row r="173" spans="1:46" s="6" customFormat="1" ht="13.5" hidden="1" thickBot="1" x14ac:dyDescent="0.25">
      <c r="A173" s="50"/>
      <c r="B173" s="51"/>
      <c r="C173" s="51"/>
      <c r="D173" s="51"/>
      <c r="E173" s="51"/>
      <c r="F173" s="51"/>
      <c r="G173" s="51"/>
      <c r="H173" s="51"/>
      <c r="I173" s="51"/>
      <c r="J173" s="51" t="s">
        <v>11</v>
      </c>
      <c r="K173" s="51"/>
      <c r="L173" s="53">
        <f t="shared" ref="L173:AA173" si="58">SUM(L172:L172)</f>
        <v>0</v>
      </c>
      <c r="M173" s="53">
        <f t="shared" si="58"/>
        <v>0</v>
      </c>
      <c r="N173" s="53">
        <f t="shared" si="58"/>
        <v>0</v>
      </c>
      <c r="O173" s="53">
        <f t="shared" si="58"/>
        <v>0</v>
      </c>
      <c r="P173" s="53">
        <f t="shared" si="58"/>
        <v>0</v>
      </c>
      <c r="Q173" s="53">
        <f t="shared" si="58"/>
        <v>0</v>
      </c>
      <c r="R173" s="53">
        <f t="shared" si="58"/>
        <v>0</v>
      </c>
      <c r="S173" s="53">
        <f t="shared" si="58"/>
        <v>0</v>
      </c>
      <c r="T173" s="53">
        <f t="shared" si="58"/>
        <v>0</v>
      </c>
      <c r="U173" s="53">
        <f t="shared" si="58"/>
        <v>0</v>
      </c>
      <c r="V173" s="53">
        <f t="shared" si="58"/>
        <v>0</v>
      </c>
      <c r="W173" s="53">
        <f t="shared" si="58"/>
        <v>0</v>
      </c>
      <c r="X173" s="53">
        <f t="shared" si="58"/>
        <v>0</v>
      </c>
      <c r="Y173" s="53">
        <f t="shared" si="58"/>
        <v>0</v>
      </c>
      <c r="Z173" s="53">
        <f t="shared" si="58"/>
        <v>0</v>
      </c>
      <c r="AA173" s="53">
        <f t="shared" si="58"/>
        <v>0</v>
      </c>
      <c r="AB173" s="54"/>
      <c r="AC173" s="14"/>
      <c r="AD173" s="14"/>
      <c r="AE173" s="16"/>
      <c r="AF173" s="15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</row>
    <row r="174" spans="1:46" s="6" customFormat="1" x14ac:dyDescent="0.2">
      <c r="A174" s="142"/>
      <c r="B174" s="142"/>
      <c r="C174" s="142"/>
      <c r="D174" s="142"/>
      <c r="E174" s="142"/>
      <c r="F174" s="142"/>
      <c r="G174" s="142"/>
      <c r="H174" s="142"/>
      <c r="I174" s="142"/>
      <c r="J174" s="142"/>
      <c r="K174" s="142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  <c r="AA174" s="143"/>
      <c r="AB174" s="144"/>
    </row>
    <row r="175" spans="1:46" s="6" customFormat="1" x14ac:dyDescent="0.2">
      <c r="A175" s="142"/>
      <c r="B175" s="142"/>
      <c r="C175" s="142"/>
      <c r="D175" s="142"/>
      <c r="E175" s="142"/>
      <c r="F175" s="142"/>
      <c r="G175" s="142"/>
      <c r="H175" s="142"/>
      <c r="I175" s="142"/>
      <c r="J175" s="142"/>
      <c r="K175" s="142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4"/>
    </row>
    <row r="176" spans="1:46" ht="13.5" thickBot="1" x14ac:dyDescent="0.25">
      <c r="A176" s="145"/>
      <c r="B176" s="145"/>
      <c r="C176" s="145"/>
      <c r="D176" s="145"/>
      <c r="E176" s="145"/>
      <c r="F176" s="145"/>
      <c r="G176" s="145"/>
      <c r="H176" s="145"/>
      <c r="I176" s="145"/>
      <c r="J176" s="145"/>
      <c r="K176" s="145"/>
      <c r="L176" s="146"/>
      <c r="M176" s="146"/>
      <c r="N176" s="146"/>
      <c r="O176" s="146"/>
      <c r="P176" s="146"/>
      <c r="Q176" s="146"/>
      <c r="R176" s="146"/>
      <c r="S176" s="146"/>
      <c r="T176" s="146"/>
      <c r="U176" s="146"/>
      <c r="V176" s="146"/>
      <c r="W176" s="146"/>
      <c r="X176" s="146"/>
      <c r="Y176" s="146"/>
      <c r="Z176" s="146"/>
      <c r="AA176" s="146"/>
      <c r="AB176" s="145"/>
      <c r="AC176" s="18"/>
    </row>
    <row r="177" spans="1:28" s="6" customFormat="1" x14ac:dyDescent="0.2">
      <c r="A177" s="142"/>
      <c r="B177" s="142"/>
      <c r="C177" s="142"/>
      <c r="D177" s="142"/>
      <c r="E177" s="142"/>
      <c r="F177" s="142"/>
      <c r="G177" s="142"/>
      <c r="H177" s="142"/>
      <c r="I177" s="142"/>
      <c r="J177" s="147" t="s">
        <v>12</v>
      </c>
      <c r="K177" s="148"/>
      <c r="L177" s="149">
        <f t="shared" ref="L177:Z177" si="59">SUM(L5,L17,L28,L30,L32,L44,L60,L64,L82,L91,L114,L153,L173)</f>
        <v>1842560</v>
      </c>
      <c r="M177" s="149">
        <f t="shared" si="59"/>
        <v>2078630</v>
      </c>
      <c r="N177" s="149">
        <f t="shared" si="59"/>
        <v>2879660</v>
      </c>
      <c r="O177" s="149">
        <f t="shared" si="59"/>
        <v>3060160</v>
      </c>
      <c r="P177" s="149">
        <f t="shared" si="59"/>
        <v>2850500</v>
      </c>
      <c r="Q177" s="149">
        <f t="shared" si="59"/>
        <v>2858060</v>
      </c>
      <c r="R177" s="149">
        <f t="shared" si="59"/>
        <v>2834890</v>
      </c>
      <c r="S177" s="149">
        <f t="shared" si="59"/>
        <v>2778070</v>
      </c>
      <c r="T177" s="149">
        <f t="shared" si="59"/>
        <v>2742180</v>
      </c>
      <c r="U177" s="149">
        <f t="shared" si="59"/>
        <v>2893750</v>
      </c>
      <c r="V177" s="149">
        <f t="shared" si="59"/>
        <v>2968130</v>
      </c>
      <c r="W177" s="149">
        <f t="shared" si="59"/>
        <v>3565630</v>
      </c>
      <c r="X177" s="149">
        <f t="shared" si="59"/>
        <v>3716390</v>
      </c>
      <c r="Y177" s="149">
        <f t="shared" si="59"/>
        <v>3766550</v>
      </c>
      <c r="Z177" s="149">
        <f t="shared" si="59"/>
        <v>1945410</v>
      </c>
      <c r="AA177" s="149">
        <f>Z177/Y177*100</f>
        <v>51.649652865354234</v>
      </c>
      <c r="AB177" s="142"/>
    </row>
    <row r="178" spans="1:28" s="6" customFormat="1" x14ac:dyDescent="0.2">
      <c r="A178" s="142"/>
      <c r="B178" s="142"/>
      <c r="C178" s="142"/>
      <c r="D178" s="142"/>
      <c r="E178" s="142"/>
      <c r="F178" s="142"/>
      <c r="G178" s="142"/>
      <c r="H178" s="142"/>
      <c r="I178" s="142"/>
      <c r="J178" s="150" t="s">
        <v>56</v>
      </c>
      <c r="K178" s="35"/>
      <c r="L178" s="151">
        <f t="shared" ref="L178:Z178" si="60">L94</f>
        <v>452000</v>
      </c>
      <c r="M178" s="151">
        <f t="shared" si="60"/>
        <v>475000</v>
      </c>
      <c r="N178" s="151">
        <f t="shared" si="60"/>
        <v>501000</v>
      </c>
      <c r="O178" s="151">
        <f t="shared" si="60"/>
        <v>697000</v>
      </c>
      <c r="P178" s="151">
        <f t="shared" si="60"/>
        <v>698900</v>
      </c>
      <c r="Q178" s="151">
        <f t="shared" si="60"/>
        <v>859000</v>
      </c>
      <c r="R178" s="151">
        <f t="shared" si="60"/>
        <v>859000</v>
      </c>
      <c r="S178" s="151">
        <f t="shared" si="60"/>
        <v>698390</v>
      </c>
      <c r="T178" s="151">
        <f t="shared" si="60"/>
        <v>807190</v>
      </c>
      <c r="U178" s="151">
        <f t="shared" si="60"/>
        <v>874160</v>
      </c>
      <c r="V178" s="151">
        <f t="shared" si="60"/>
        <v>849740</v>
      </c>
      <c r="W178" s="151">
        <f t="shared" si="60"/>
        <v>973000</v>
      </c>
      <c r="X178" s="151">
        <f t="shared" si="60"/>
        <v>1185700</v>
      </c>
      <c r="Y178" s="151">
        <f t="shared" si="60"/>
        <v>1257000</v>
      </c>
      <c r="Z178" s="151">
        <f t="shared" si="60"/>
        <v>702500</v>
      </c>
      <c r="AA178" s="151">
        <f>Z178/Y178*100</f>
        <v>55.887032617342882</v>
      </c>
      <c r="AB178" s="142"/>
    </row>
    <row r="179" spans="1:28" s="6" customFormat="1" ht="13.5" thickBot="1" x14ac:dyDescent="0.25">
      <c r="A179" s="142"/>
      <c r="B179" s="142"/>
      <c r="C179" s="142"/>
      <c r="D179" s="142"/>
      <c r="E179" s="142"/>
      <c r="F179" s="142"/>
      <c r="G179" s="142"/>
      <c r="H179" s="142"/>
      <c r="I179" s="142"/>
      <c r="J179" s="152" t="s">
        <v>178</v>
      </c>
      <c r="K179" s="153"/>
      <c r="L179" s="154">
        <f t="shared" ref="L179:Z179" si="61">L63</f>
        <v>5290</v>
      </c>
      <c r="M179" s="155">
        <f t="shared" si="61"/>
        <v>0</v>
      </c>
      <c r="N179" s="155">
        <f t="shared" si="61"/>
        <v>0</v>
      </c>
      <c r="O179" s="155">
        <f t="shared" si="61"/>
        <v>0</v>
      </c>
      <c r="P179" s="155">
        <f t="shared" si="61"/>
        <v>0</v>
      </c>
      <c r="Q179" s="155">
        <f t="shared" si="61"/>
        <v>0</v>
      </c>
      <c r="R179" s="155">
        <f t="shared" si="61"/>
        <v>0</v>
      </c>
      <c r="S179" s="155">
        <f t="shared" si="61"/>
        <v>0</v>
      </c>
      <c r="T179" s="155">
        <f t="shared" si="61"/>
        <v>0</v>
      </c>
      <c r="U179" s="155">
        <f t="shared" si="61"/>
        <v>0</v>
      </c>
      <c r="V179" s="155">
        <f t="shared" si="61"/>
        <v>0</v>
      </c>
      <c r="W179" s="155">
        <f t="shared" si="61"/>
        <v>0</v>
      </c>
      <c r="X179" s="155">
        <f t="shared" si="61"/>
        <v>0</v>
      </c>
      <c r="Y179" s="155">
        <f t="shared" si="61"/>
        <v>0</v>
      </c>
      <c r="Z179" s="155">
        <f t="shared" si="61"/>
        <v>0</v>
      </c>
      <c r="AA179" s="34">
        <f>AA72</f>
        <v>0</v>
      </c>
      <c r="AB179" s="142"/>
    </row>
    <row r="180" spans="1:28" s="6" customFormat="1" x14ac:dyDescent="0.2">
      <c r="A180" s="142"/>
      <c r="B180" s="142"/>
      <c r="C180" s="142"/>
      <c r="D180" s="142"/>
      <c r="E180" s="142"/>
      <c r="F180" s="142"/>
      <c r="G180" s="142"/>
      <c r="H180" s="142"/>
      <c r="I180" s="142"/>
      <c r="J180" s="147" t="s">
        <v>13</v>
      </c>
      <c r="K180" s="148"/>
      <c r="L180" s="149">
        <f t="shared" ref="L180:Z180" si="62">SUM(L170,L157,L149,L125,L73)</f>
        <v>393010</v>
      </c>
      <c r="M180" s="149">
        <f t="shared" si="62"/>
        <v>811420</v>
      </c>
      <c r="N180" s="149">
        <f t="shared" si="62"/>
        <v>1798200</v>
      </c>
      <c r="O180" s="149">
        <f t="shared" si="62"/>
        <v>2316990</v>
      </c>
      <c r="P180" s="149">
        <f t="shared" si="62"/>
        <v>1478330</v>
      </c>
      <c r="Q180" s="149">
        <f t="shared" si="62"/>
        <v>2933340</v>
      </c>
      <c r="R180" s="149">
        <f t="shared" si="62"/>
        <v>1624410</v>
      </c>
      <c r="S180" s="149">
        <f t="shared" si="62"/>
        <v>1480320</v>
      </c>
      <c r="T180" s="149">
        <f t="shared" si="62"/>
        <v>1573080</v>
      </c>
      <c r="U180" s="149">
        <f t="shared" si="62"/>
        <v>1652010</v>
      </c>
      <c r="V180" s="149">
        <f t="shared" si="62"/>
        <v>1750140</v>
      </c>
      <c r="W180" s="149">
        <f t="shared" si="62"/>
        <v>3461670</v>
      </c>
      <c r="X180" s="149">
        <f t="shared" si="62"/>
        <v>3170710</v>
      </c>
      <c r="Y180" s="149">
        <f t="shared" si="62"/>
        <v>2322920</v>
      </c>
      <c r="Z180" s="149">
        <f t="shared" si="62"/>
        <v>221980</v>
      </c>
      <c r="AA180" s="149">
        <f>Z180/Y180*100</f>
        <v>9.5560759733438942</v>
      </c>
      <c r="AB180" s="142"/>
    </row>
    <row r="181" spans="1:28" s="6" customFormat="1" ht="13.5" thickBot="1" x14ac:dyDescent="0.25">
      <c r="A181" s="142"/>
      <c r="B181" s="142"/>
      <c r="C181" s="142"/>
      <c r="D181" s="142"/>
      <c r="E181" s="142"/>
      <c r="F181" s="142"/>
      <c r="G181" s="142"/>
      <c r="H181" s="142"/>
      <c r="I181" s="142"/>
      <c r="J181" s="156" t="s">
        <v>57</v>
      </c>
      <c r="K181" s="157"/>
      <c r="L181" s="158">
        <f t="shared" ref="L181:Z181" si="63">L157+L170</f>
        <v>263310</v>
      </c>
      <c r="M181" s="158">
        <f t="shared" si="63"/>
        <v>354000</v>
      </c>
      <c r="N181" s="158">
        <f t="shared" si="63"/>
        <v>944400</v>
      </c>
      <c r="O181" s="158">
        <f t="shared" si="63"/>
        <v>1905000</v>
      </c>
      <c r="P181" s="158">
        <f t="shared" si="63"/>
        <v>1244160</v>
      </c>
      <c r="Q181" s="158">
        <f t="shared" si="63"/>
        <v>2182880</v>
      </c>
      <c r="R181" s="158">
        <f t="shared" si="63"/>
        <v>1389880</v>
      </c>
      <c r="S181" s="158">
        <f t="shared" si="63"/>
        <v>1244160</v>
      </c>
      <c r="T181" s="158">
        <f t="shared" si="63"/>
        <v>1389880</v>
      </c>
      <c r="U181" s="158">
        <f t="shared" si="63"/>
        <v>1483910</v>
      </c>
      <c r="V181" s="158">
        <f t="shared" si="63"/>
        <v>1196220</v>
      </c>
      <c r="W181" s="158">
        <f t="shared" si="63"/>
        <v>1940870</v>
      </c>
      <c r="X181" s="158">
        <f t="shared" si="63"/>
        <v>1657900</v>
      </c>
      <c r="Y181" s="158">
        <f t="shared" si="63"/>
        <v>1132000</v>
      </c>
      <c r="Z181" s="158">
        <f t="shared" si="63"/>
        <v>0</v>
      </c>
      <c r="AA181" s="158">
        <f>Z181/Y181*100</f>
        <v>0</v>
      </c>
      <c r="AB181" s="145" t="s">
        <v>197</v>
      </c>
    </row>
    <row r="182" spans="1:28" ht="13.5" thickBot="1" x14ac:dyDescent="0.25">
      <c r="A182" s="145"/>
      <c r="B182" s="145"/>
      <c r="C182" s="145"/>
      <c r="D182" s="145"/>
      <c r="E182" s="145"/>
      <c r="F182" s="145"/>
      <c r="G182" s="145"/>
      <c r="H182" s="145"/>
      <c r="I182" s="145"/>
      <c r="J182" s="145"/>
      <c r="K182" s="145"/>
      <c r="L182" s="146"/>
      <c r="M182" s="146"/>
      <c r="N182" s="146"/>
      <c r="O182" s="146"/>
      <c r="P182" s="146"/>
      <c r="Q182" s="146"/>
      <c r="R182" s="146"/>
      <c r="S182" s="146"/>
      <c r="T182" s="146"/>
      <c r="U182" s="146"/>
      <c r="V182" s="146"/>
      <c r="W182" s="146"/>
      <c r="X182" s="146"/>
      <c r="Y182" s="146"/>
      <c r="Z182" s="146"/>
      <c r="AA182" s="146"/>
      <c r="AB182" s="145"/>
    </row>
    <row r="183" spans="1:28" s="6" customFormat="1" ht="13.5" thickBot="1" x14ac:dyDescent="0.25">
      <c r="A183" s="142"/>
      <c r="B183" s="142"/>
      <c r="C183" s="142"/>
      <c r="D183" s="142"/>
      <c r="E183" s="142"/>
      <c r="F183" s="142"/>
      <c r="G183" s="142"/>
      <c r="H183" s="142"/>
      <c r="I183" s="142"/>
      <c r="J183" s="50" t="s">
        <v>14</v>
      </c>
      <c r="K183" s="51"/>
      <c r="L183" s="159">
        <f t="shared" ref="L183:Z183" si="64">SUM(L177,L180)</f>
        <v>2235570</v>
      </c>
      <c r="M183" s="159">
        <f t="shared" si="64"/>
        <v>2890050</v>
      </c>
      <c r="N183" s="159">
        <f t="shared" si="64"/>
        <v>4677860</v>
      </c>
      <c r="O183" s="159">
        <f t="shared" si="64"/>
        <v>5377150</v>
      </c>
      <c r="P183" s="159">
        <f t="shared" si="64"/>
        <v>4328830</v>
      </c>
      <c r="Q183" s="159">
        <f t="shared" si="64"/>
        <v>5791400</v>
      </c>
      <c r="R183" s="159">
        <f t="shared" si="64"/>
        <v>4459300</v>
      </c>
      <c r="S183" s="159">
        <f t="shared" si="64"/>
        <v>4258390</v>
      </c>
      <c r="T183" s="159">
        <f t="shared" si="64"/>
        <v>4315260</v>
      </c>
      <c r="U183" s="159">
        <f t="shared" si="64"/>
        <v>4545760</v>
      </c>
      <c r="V183" s="159">
        <f t="shared" si="64"/>
        <v>4718270</v>
      </c>
      <c r="W183" s="159">
        <f t="shared" si="64"/>
        <v>7027300</v>
      </c>
      <c r="X183" s="159">
        <f t="shared" si="64"/>
        <v>6887100</v>
      </c>
      <c r="Y183" s="159">
        <f t="shared" si="64"/>
        <v>6089470</v>
      </c>
      <c r="Z183" s="159">
        <f t="shared" si="64"/>
        <v>2167390</v>
      </c>
      <c r="AA183" s="160">
        <f>Z183/Y183*100</f>
        <v>35.59242429965169</v>
      </c>
      <c r="AB183" s="142"/>
    </row>
    <row r="184" spans="1:28" x14ac:dyDescent="0.2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46"/>
      <c r="W184" s="146"/>
      <c r="X184" s="146"/>
      <c r="Y184" s="146"/>
      <c r="Z184" s="146"/>
      <c r="AA184" s="146"/>
      <c r="AB184" s="145"/>
    </row>
    <row r="185" spans="1:28" ht="13.5" thickBot="1" x14ac:dyDescent="0.25">
      <c r="A185" s="145"/>
      <c r="B185" s="145"/>
      <c r="C185" s="145"/>
      <c r="D185" s="145"/>
      <c r="E185" s="145"/>
      <c r="F185" s="145"/>
      <c r="G185" s="145"/>
      <c r="H185" s="145"/>
      <c r="I185" s="145"/>
      <c r="J185" s="145"/>
      <c r="K185" s="145"/>
      <c r="L185" s="146"/>
      <c r="M185" s="146"/>
      <c r="N185" s="146"/>
      <c r="O185" s="146"/>
      <c r="P185" s="146"/>
      <c r="Q185" s="146"/>
      <c r="R185" s="146"/>
      <c r="S185" s="146"/>
      <c r="T185" s="146"/>
      <c r="U185" s="146"/>
      <c r="V185" s="146"/>
      <c r="W185" s="146"/>
      <c r="X185" s="146"/>
      <c r="Y185" s="146"/>
      <c r="Z185" s="146"/>
      <c r="AA185" s="146"/>
      <c r="AB185" s="145"/>
    </row>
    <row r="186" spans="1:28" ht="13.5" thickBot="1" x14ac:dyDescent="0.25">
      <c r="A186" s="60"/>
      <c r="B186" s="145"/>
      <c r="C186" s="145"/>
      <c r="D186" s="145"/>
      <c r="E186" s="145"/>
      <c r="F186" s="145"/>
      <c r="G186" s="145"/>
      <c r="H186" s="145"/>
      <c r="I186" s="21"/>
      <c r="J186" s="145" t="s">
        <v>16</v>
      </c>
      <c r="K186" s="145"/>
      <c r="L186" s="146"/>
      <c r="M186" s="146"/>
      <c r="N186" s="146"/>
      <c r="O186" s="146"/>
      <c r="P186" s="146"/>
      <c r="Q186" s="146"/>
      <c r="R186" s="146"/>
      <c r="S186" s="146"/>
      <c r="T186" s="146"/>
      <c r="U186" s="146"/>
      <c r="V186" s="146"/>
      <c r="W186" s="146"/>
      <c r="X186" s="146"/>
      <c r="Y186" s="146"/>
      <c r="Z186" s="146"/>
      <c r="AA186" s="146"/>
      <c r="AB186" s="145"/>
    </row>
    <row r="187" spans="1:28" ht="13.5" thickBot="1" x14ac:dyDescent="0.25">
      <c r="A187" s="91"/>
      <c r="B187" s="145"/>
      <c r="C187" s="145"/>
      <c r="D187" s="145"/>
      <c r="E187" s="145"/>
      <c r="F187" s="145"/>
      <c r="G187" s="145"/>
      <c r="H187" s="145"/>
      <c r="I187" s="161"/>
      <c r="J187" s="145" t="s">
        <v>17</v>
      </c>
      <c r="K187" s="145"/>
      <c r="L187" s="146"/>
      <c r="M187" s="146"/>
      <c r="N187" s="146"/>
      <c r="O187" s="146"/>
      <c r="P187" s="146"/>
      <c r="Q187" s="146"/>
      <c r="R187" s="146"/>
      <c r="S187" s="146"/>
      <c r="T187" s="146"/>
      <c r="U187" s="146"/>
      <c r="V187" s="146"/>
      <c r="W187" s="146"/>
      <c r="X187" s="146"/>
      <c r="Y187" s="146"/>
      <c r="Z187" s="146"/>
      <c r="AA187" s="146"/>
      <c r="AB187" s="145"/>
    </row>
    <row r="188" spans="1:28" x14ac:dyDescent="0.2">
      <c r="A188" s="145"/>
      <c r="B188" s="145"/>
      <c r="C188" s="145"/>
      <c r="D188" s="145"/>
      <c r="E188" s="145"/>
      <c r="F188" s="145"/>
      <c r="G188" s="145"/>
      <c r="H188" s="145"/>
      <c r="I188" s="145"/>
      <c r="J188" s="145"/>
      <c r="K188" s="145"/>
      <c r="L188" s="146"/>
      <c r="M188" s="146"/>
      <c r="N188" s="146"/>
      <c r="O188" s="146"/>
      <c r="P188" s="146"/>
      <c r="Q188" s="146"/>
      <c r="R188" s="146"/>
      <c r="S188" s="146"/>
      <c r="T188" s="146"/>
      <c r="U188" s="146"/>
      <c r="V188" s="146"/>
      <c r="W188" s="146"/>
      <c r="X188" s="146"/>
      <c r="Y188" s="146"/>
      <c r="Z188" s="146"/>
      <c r="AA188" s="146"/>
      <c r="AB188" s="145"/>
    </row>
    <row r="189" spans="1:28" x14ac:dyDescent="0.2">
      <c r="A189" s="145"/>
      <c r="B189" s="145"/>
      <c r="C189" s="145"/>
      <c r="D189" s="145"/>
      <c r="E189" s="145"/>
      <c r="F189" s="145"/>
      <c r="G189" s="145"/>
      <c r="H189" s="145"/>
      <c r="I189" s="145"/>
      <c r="J189" s="145"/>
      <c r="K189" s="145"/>
      <c r="L189" s="146"/>
      <c r="M189" s="146"/>
      <c r="N189" s="146"/>
      <c r="O189" s="146"/>
      <c r="P189" s="146"/>
      <c r="Q189" s="146"/>
      <c r="R189" s="146"/>
      <c r="S189" s="146"/>
      <c r="T189" s="146"/>
      <c r="U189" s="146"/>
      <c r="V189" s="146"/>
      <c r="W189" s="146"/>
      <c r="X189" s="146"/>
      <c r="Y189" s="146"/>
      <c r="Z189" s="146"/>
      <c r="AA189" s="146"/>
      <c r="AB189" s="145"/>
    </row>
    <row r="190" spans="1:28" x14ac:dyDescent="0.2">
      <c r="A190" s="145"/>
      <c r="B190" s="145"/>
      <c r="C190" s="145"/>
      <c r="D190" s="145"/>
      <c r="E190" s="145"/>
      <c r="F190" s="145"/>
      <c r="G190" s="145"/>
      <c r="H190" s="145"/>
      <c r="I190" s="145"/>
      <c r="J190" s="145"/>
      <c r="K190" s="145"/>
      <c r="L190" s="146"/>
      <c r="M190" s="146"/>
      <c r="N190" s="146"/>
      <c r="O190" s="146"/>
      <c r="P190" s="146"/>
      <c r="Q190" s="146"/>
      <c r="R190" s="146"/>
      <c r="S190" s="146"/>
      <c r="T190" s="146"/>
      <c r="U190" s="146"/>
      <c r="V190" s="146"/>
      <c r="W190" s="146"/>
      <c r="X190" s="146"/>
      <c r="Y190" s="146"/>
      <c r="Z190" s="146"/>
      <c r="AA190" s="146"/>
      <c r="AB190" s="145"/>
    </row>
    <row r="191" spans="1:28" x14ac:dyDescent="0.2">
      <c r="A191" s="145"/>
      <c r="B191" s="145"/>
      <c r="C191" s="145"/>
      <c r="D191" s="145"/>
      <c r="E191" s="145"/>
      <c r="F191" s="145"/>
      <c r="G191" s="145"/>
      <c r="H191" s="145"/>
      <c r="I191" s="145"/>
      <c r="J191" s="162">
        <v>45540</v>
      </c>
      <c r="K191" s="145"/>
      <c r="L191" s="146"/>
      <c r="M191" s="146"/>
      <c r="N191" s="146"/>
      <c r="O191" s="146"/>
      <c r="P191" s="146"/>
      <c r="Q191" s="146"/>
      <c r="R191" s="146"/>
      <c r="S191" s="146"/>
      <c r="T191" s="146"/>
      <c r="U191" s="146"/>
      <c r="V191" s="146"/>
      <c r="W191" s="146"/>
      <c r="X191" s="146"/>
      <c r="Y191" s="146"/>
      <c r="Z191" s="146"/>
      <c r="AA191" s="146"/>
      <c r="AB191" s="145"/>
    </row>
    <row r="192" spans="1:28" x14ac:dyDescent="0.2">
      <c r="A192" s="145"/>
      <c r="B192" s="145"/>
      <c r="C192" s="145"/>
      <c r="D192" s="145"/>
      <c r="E192" s="145"/>
      <c r="F192" s="145"/>
      <c r="G192" s="145"/>
      <c r="H192" s="145"/>
      <c r="I192" s="145"/>
      <c r="J192" s="145" t="s">
        <v>27</v>
      </c>
      <c r="K192" s="145"/>
      <c r="L192" s="146"/>
      <c r="M192" s="146"/>
      <c r="N192" s="146"/>
      <c r="O192" s="146"/>
      <c r="P192" s="146"/>
      <c r="Q192" s="146"/>
      <c r="R192" s="146"/>
      <c r="S192" s="146"/>
      <c r="T192" s="146"/>
      <c r="U192" s="146"/>
      <c r="V192" s="146"/>
      <c r="W192" s="146"/>
      <c r="X192" s="146"/>
      <c r="Y192" s="146"/>
      <c r="Z192" s="146"/>
      <c r="AA192" s="146"/>
      <c r="AB192" s="145"/>
    </row>
    <row r="193" spans="1:28" x14ac:dyDescent="0.2">
      <c r="A193" s="145"/>
      <c r="B193" s="145"/>
      <c r="C193" s="145"/>
      <c r="D193" s="145"/>
      <c r="E193" s="145"/>
      <c r="F193" s="145"/>
      <c r="G193" s="145"/>
      <c r="H193" s="145"/>
      <c r="I193" s="145"/>
      <c r="J193" s="145"/>
      <c r="K193" s="145"/>
      <c r="L193" s="163" t="s">
        <v>112</v>
      </c>
      <c r="M193" s="163" t="s">
        <v>112</v>
      </c>
      <c r="N193" s="164"/>
      <c r="O193" s="146"/>
      <c r="P193" s="146"/>
      <c r="Q193" s="146"/>
      <c r="R193" s="146"/>
      <c r="S193" s="146"/>
      <c r="T193" s="146"/>
      <c r="U193" s="146"/>
      <c r="V193" s="165"/>
      <c r="W193" s="165"/>
      <c r="X193" s="165" t="s">
        <v>225</v>
      </c>
      <c r="Y193" s="165" t="s">
        <v>225</v>
      </c>
      <c r="Z193" s="165"/>
      <c r="AA193" s="146"/>
      <c r="AB193" s="145"/>
    </row>
    <row r="194" spans="1:28" x14ac:dyDescent="0.2">
      <c r="A194" s="145"/>
      <c r="B194" s="145"/>
      <c r="C194" s="145"/>
      <c r="D194" s="145"/>
      <c r="E194" s="145"/>
      <c r="F194" s="145"/>
      <c r="G194" s="145"/>
      <c r="H194" s="145"/>
      <c r="I194" s="145"/>
      <c r="J194" s="145"/>
      <c r="K194" s="145"/>
      <c r="L194" s="163" t="s">
        <v>113</v>
      </c>
      <c r="M194" s="163" t="s">
        <v>113</v>
      </c>
      <c r="N194" s="164"/>
      <c r="O194" s="146"/>
      <c r="P194" s="146"/>
      <c r="Q194" s="146"/>
      <c r="R194" s="146"/>
      <c r="S194" s="146"/>
      <c r="T194" s="146"/>
      <c r="U194" s="146"/>
      <c r="V194" s="164"/>
      <c r="W194" s="164"/>
      <c r="X194" s="164" t="s">
        <v>113</v>
      </c>
      <c r="Y194" s="164" t="s">
        <v>113</v>
      </c>
      <c r="Z194" s="164"/>
      <c r="AA194" s="146"/>
      <c r="AB194" s="145"/>
    </row>
    <row r="195" spans="1:28" x14ac:dyDescent="0.2">
      <c r="A195" s="145"/>
      <c r="B195" s="145"/>
      <c r="C195" s="145"/>
      <c r="D195" s="145"/>
      <c r="E195" s="145"/>
      <c r="F195" s="145"/>
      <c r="G195" s="145"/>
      <c r="H195" s="145"/>
      <c r="I195" s="145"/>
      <c r="J195" s="145"/>
      <c r="K195" s="145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5"/>
    </row>
    <row r="200" spans="1:28" x14ac:dyDescent="0.2">
      <c r="AB200" s="19"/>
    </row>
    <row r="201" spans="1:28" x14ac:dyDescent="0.2">
      <c r="AB201" s="19"/>
    </row>
    <row r="205" spans="1:28" x14ac:dyDescent="0.2">
      <c r="J205" s="20"/>
    </row>
    <row r="211" spans="10:10" x14ac:dyDescent="0.2">
      <c r="J211" s="19"/>
    </row>
    <row r="212" spans="10:10" x14ac:dyDescent="0.2">
      <c r="J212" s="19"/>
    </row>
  </sheetData>
  <sheetProtection algorithmName="SHA-512" hashValue="/QocT9semBXTR40T8koVenPhY6JZOgxFEgjqXzpmj94W2zU7EfFkyG0AEJJMwJ7DwMedh9FUhFJ/svChvwGvlQ==" saltValue="TAoAdtPWo95W9nOyo25a7A==" spinCount="100000" sheet="1" scenarios="1"/>
  <mergeCells count="1">
    <mergeCell ref="C2:I2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40" fitToHeight="0" orientation="landscape" r:id="rId1"/>
  <headerFooter alignWithMargins="0">
    <oddHeader>&amp;L&amp;"Arial,Tučné"&amp;11Rozpočet Mestskej časti Bratislava-Rusovce - Príjmy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príjmy</vt:lpstr>
      <vt:lpstr>príjmy!Názvy_tlače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urbanovic</dc:creator>
  <cp:lastModifiedBy>Pavol Holúbek</cp:lastModifiedBy>
  <cp:lastPrinted>2024-09-03T13:05:08Z</cp:lastPrinted>
  <dcterms:created xsi:type="dcterms:W3CDTF">2005-01-17T21:49:04Z</dcterms:created>
  <dcterms:modified xsi:type="dcterms:W3CDTF">2024-09-04T14:12:07Z</dcterms:modified>
</cp:coreProperties>
</file>